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iver\Desktop\Erhvervslearn\Produkter\"/>
    </mc:Choice>
  </mc:AlternateContent>
  <xr:revisionPtr revIDLastSave="0" documentId="13_ncr:1_{9CF578C2-4BA0-4708-B479-E123345EC930}" xr6:coauthVersionLast="34" xr6:coauthVersionMax="34" xr10:uidLastSave="{00000000-0000-0000-0000-000000000000}"/>
  <bookViews>
    <workbookView xWindow="0" yWindow="0" windowWidth="19200" windowHeight="7050" xr2:uid="{00000000-000D-0000-FFFF-FFFF00000000}"/>
  </bookViews>
  <sheets>
    <sheet name="Menu" sheetId="6" r:id="rId1"/>
    <sheet name="Intro" sheetId="13" r:id="rId2"/>
    <sheet name="ABC analyse" sheetId="4" r:id="rId3"/>
    <sheet name="Ark1" sheetId="12" state="hidden" r:id="rId4"/>
    <sheet name="Udregninger" sheetId="1" r:id="rId5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4" l="1"/>
  <c r="E7" i="1"/>
  <c r="AB8" i="1"/>
  <c r="G5" i="4"/>
  <c r="E6" i="1"/>
  <c r="G7" i="4"/>
  <c r="E8" i="1"/>
  <c r="G8" i="4"/>
  <c r="E9" i="1"/>
  <c r="G9" i="4"/>
  <c r="E10" i="1"/>
  <c r="G10" i="4"/>
  <c r="E11" i="1"/>
  <c r="G11" i="4"/>
  <c r="E12" i="1"/>
  <c r="G12" i="4"/>
  <c r="E13" i="1"/>
  <c r="G13" i="4"/>
  <c r="E14" i="1"/>
  <c r="G14" i="4"/>
  <c r="E15" i="1"/>
  <c r="G15" i="4"/>
  <c r="E16" i="1"/>
  <c r="G16" i="4"/>
  <c r="E17" i="1"/>
  <c r="G17" i="4"/>
  <c r="E18" i="1"/>
  <c r="G18" i="4"/>
  <c r="E19" i="1"/>
  <c r="G19" i="4"/>
  <c r="E20" i="1"/>
  <c r="G20" i="4"/>
  <c r="E21" i="1"/>
  <c r="G21" i="4"/>
  <c r="E22" i="1"/>
  <c r="G22" i="4"/>
  <c r="E23" i="1"/>
  <c r="G23" i="4"/>
  <c r="E24" i="1"/>
  <c r="G24" i="4"/>
  <c r="E25" i="1"/>
  <c r="G25" i="4"/>
  <c r="E26" i="1"/>
  <c r="G26" i="4"/>
  <c r="E27" i="1"/>
  <c r="G27" i="4"/>
  <c r="E28" i="1"/>
  <c r="G28" i="4"/>
  <c r="E29" i="1"/>
  <c r="G29" i="4"/>
  <c r="E30" i="1"/>
  <c r="G30" i="4"/>
  <c r="E31" i="1"/>
  <c r="G31" i="4"/>
  <c r="E32" i="1"/>
  <c r="G32" i="4"/>
  <c r="E33" i="1"/>
  <c r="G33" i="4"/>
  <c r="E34" i="1"/>
  <c r="G34" i="4"/>
  <c r="E35" i="1"/>
  <c r="G35" i="4"/>
  <c r="E36" i="1"/>
  <c r="G36" i="4"/>
  <c r="E37" i="1"/>
  <c r="G37" i="4"/>
  <c r="E38" i="1"/>
  <c r="G38" i="4"/>
  <c r="E39" i="1"/>
  <c r="G39" i="4"/>
  <c r="E40" i="1"/>
  <c r="G40" i="4"/>
  <c r="E41" i="1"/>
  <c r="G41" i="4"/>
  <c r="E42" i="1"/>
  <c r="G42" i="4"/>
  <c r="E43" i="1"/>
  <c r="G43" i="4"/>
  <c r="E44" i="1"/>
  <c r="G44" i="4"/>
  <c r="E45" i="1"/>
  <c r="G45" i="4"/>
  <c r="E46" i="1"/>
  <c r="G46" i="4"/>
  <c r="E47" i="1"/>
  <c r="G47" i="4"/>
  <c r="E48" i="1"/>
  <c r="G48" i="4"/>
  <c r="E49" i="1"/>
  <c r="G49" i="4"/>
  <c r="E50" i="1"/>
  <c r="G50" i="4"/>
  <c r="E51" i="1"/>
  <c r="G51" i="4"/>
  <c r="E52" i="1"/>
  <c r="G52" i="4"/>
  <c r="E53" i="1"/>
  <c r="G53" i="4"/>
  <c r="E54" i="1"/>
  <c r="G54" i="4"/>
  <c r="E55" i="1"/>
  <c r="G55" i="4"/>
  <c r="E56" i="1"/>
  <c r="G56" i="4"/>
  <c r="E57" i="1"/>
  <c r="G57" i="4"/>
  <c r="E58" i="1"/>
  <c r="G58" i="4"/>
  <c r="E59" i="1"/>
  <c r="G59" i="4"/>
  <c r="E60" i="1"/>
  <c r="G60" i="4"/>
  <c r="E61" i="1"/>
  <c r="G61" i="4"/>
  <c r="E62" i="1"/>
  <c r="G62" i="4"/>
  <c r="E63" i="1"/>
  <c r="G63" i="4"/>
  <c r="E64" i="1"/>
  <c r="G64" i="4"/>
  <c r="E65" i="1"/>
  <c r="G65" i="4"/>
  <c r="E66" i="1"/>
  <c r="G66" i="4"/>
  <c r="E67" i="1"/>
  <c r="G67" i="4"/>
  <c r="E68" i="1"/>
  <c r="G68" i="4"/>
  <c r="E69" i="1"/>
  <c r="G69" i="4"/>
  <c r="E70" i="1"/>
  <c r="G70" i="4"/>
  <c r="E71" i="1"/>
  <c r="G71" i="4"/>
  <c r="E72" i="1"/>
  <c r="G72" i="4"/>
  <c r="E73" i="1"/>
  <c r="G73" i="4"/>
  <c r="E74" i="1"/>
  <c r="G74" i="4"/>
  <c r="E75" i="1"/>
  <c r="G75" i="4"/>
  <c r="E76" i="1"/>
  <c r="G76" i="4"/>
  <c r="E77" i="1"/>
  <c r="G77" i="4"/>
  <c r="E78" i="1"/>
  <c r="G78" i="4"/>
  <c r="E79" i="1"/>
  <c r="G79" i="4"/>
  <c r="E80" i="1"/>
  <c r="G80" i="4"/>
  <c r="E81" i="1"/>
  <c r="G81" i="4"/>
  <c r="E82" i="1"/>
  <c r="G82" i="4"/>
  <c r="E83" i="1"/>
  <c r="G83" i="4"/>
  <c r="E84" i="1"/>
  <c r="G84" i="4"/>
  <c r="E85" i="1"/>
  <c r="G85" i="4"/>
  <c r="E86" i="1"/>
  <c r="G86" i="4"/>
  <c r="E87" i="1"/>
  <c r="G87" i="4"/>
  <c r="E88" i="1"/>
  <c r="G88" i="4"/>
  <c r="E89" i="1"/>
  <c r="G89" i="4"/>
  <c r="E90" i="1"/>
  <c r="G90" i="4"/>
  <c r="E91" i="1"/>
  <c r="G91" i="4"/>
  <c r="E92" i="1"/>
  <c r="G92" i="4"/>
  <c r="E93" i="1"/>
  <c r="G93" i="4"/>
  <c r="E94" i="1"/>
  <c r="G94" i="4"/>
  <c r="E95" i="1"/>
  <c r="G95" i="4"/>
  <c r="E96" i="1"/>
  <c r="G96" i="4"/>
  <c r="E97" i="1"/>
  <c r="G97" i="4"/>
  <c r="E98" i="1"/>
  <c r="G98" i="4"/>
  <c r="E99" i="1"/>
  <c r="G99" i="4"/>
  <c r="E100" i="1"/>
  <c r="G100" i="4"/>
  <c r="E101" i="1"/>
  <c r="G101" i="4"/>
  <c r="E102" i="1"/>
  <c r="G102" i="4"/>
  <c r="E103" i="1"/>
  <c r="G103" i="4"/>
  <c r="E104" i="1"/>
  <c r="G104" i="4"/>
  <c r="E105" i="1"/>
  <c r="G105" i="4"/>
  <c r="E106" i="1"/>
  <c r="X3" i="1"/>
  <c r="G6" i="1"/>
  <c r="G7" i="1"/>
  <c r="AB7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Y7" i="1"/>
  <c r="K7" i="1"/>
  <c r="Y3" i="1"/>
  <c r="L7" i="1"/>
  <c r="Y8" i="1"/>
  <c r="Y9" i="1"/>
  <c r="Y10" i="1"/>
  <c r="Y11" i="1"/>
  <c r="B6" i="1"/>
  <c r="Z7" i="1"/>
  <c r="C6" i="1"/>
  <c r="AA7" i="1"/>
  <c r="D6" i="1"/>
  <c r="AC7" i="1"/>
  <c r="B7" i="1"/>
  <c r="Z8" i="1"/>
  <c r="C7" i="1"/>
  <c r="AA8" i="1"/>
  <c r="D7" i="1"/>
  <c r="AC8" i="1"/>
  <c r="B8" i="1"/>
  <c r="Z9" i="1"/>
  <c r="C8" i="1"/>
  <c r="AA9" i="1"/>
  <c r="D8" i="1"/>
  <c r="AC9" i="1"/>
  <c r="B9" i="1"/>
  <c r="Z10" i="1"/>
  <c r="C9" i="1"/>
  <c r="AA10" i="1"/>
  <c r="D9" i="1"/>
  <c r="AC10" i="1"/>
  <c r="B10" i="1"/>
  <c r="Z11" i="1"/>
  <c r="C10" i="1"/>
  <c r="AA11" i="1"/>
  <c r="D10" i="1"/>
  <c r="AC11" i="1"/>
  <c r="Y12" i="1"/>
  <c r="B11" i="1"/>
  <c r="Z12" i="1"/>
  <c r="C11" i="1"/>
  <c r="AA12" i="1"/>
  <c r="D11" i="1"/>
  <c r="AC12" i="1"/>
  <c r="Y13" i="1"/>
  <c r="B12" i="1"/>
  <c r="Z13" i="1"/>
  <c r="C12" i="1"/>
  <c r="AA13" i="1"/>
  <c r="D12" i="1"/>
  <c r="AC13" i="1"/>
  <c r="Y14" i="1"/>
  <c r="B13" i="1"/>
  <c r="Z14" i="1"/>
  <c r="C13" i="1"/>
  <c r="AA14" i="1"/>
  <c r="D13" i="1"/>
  <c r="AC14" i="1"/>
  <c r="Y15" i="1"/>
  <c r="B14" i="1"/>
  <c r="Z15" i="1"/>
  <c r="C14" i="1"/>
  <c r="AA15" i="1"/>
  <c r="D14" i="1"/>
  <c r="AC15" i="1"/>
  <c r="Y16" i="1"/>
  <c r="B15" i="1"/>
  <c r="Z16" i="1"/>
  <c r="C15" i="1"/>
  <c r="AA16" i="1"/>
  <c r="AC16" i="1"/>
  <c r="Y17" i="1"/>
  <c r="B16" i="1"/>
  <c r="Z17" i="1"/>
  <c r="C16" i="1"/>
  <c r="AA17" i="1"/>
  <c r="AC17" i="1"/>
  <c r="Y18" i="1"/>
  <c r="B17" i="1"/>
  <c r="Z18" i="1"/>
  <c r="C17" i="1"/>
  <c r="AA18" i="1"/>
  <c r="AC18" i="1"/>
  <c r="Y19" i="1"/>
  <c r="B18" i="1"/>
  <c r="Z19" i="1"/>
  <c r="C18" i="1"/>
  <c r="AA19" i="1"/>
  <c r="AC19" i="1"/>
  <c r="Y20" i="1"/>
  <c r="B19" i="1"/>
  <c r="Z20" i="1"/>
  <c r="C19" i="1"/>
  <c r="AA20" i="1"/>
  <c r="AC20" i="1"/>
  <c r="Y21" i="1"/>
  <c r="B20" i="1"/>
  <c r="Z21" i="1"/>
  <c r="C20" i="1"/>
  <c r="AA21" i="1"/>
  <c r="AC21" i="1"/>
  <c r="Y22" i="1"/>
  <c r="B21" i="1"/>
  <c r="Z22" i="1"/>
  <c r="C21" i="1"/>
  <c r="AA22" i="1"/>
  <c r="AC22" i="1"/>
  <c r="Y23" i="1"/>
  <c r="B22" i="1"/>
  <c r="Z23" i="1"/>
  <c r="C22" i="1"/>
  <c r="AA23" i="1"/>
  <c r="AC23" i="1"/>
  <c r="Y24" i="1"/>
  <c r="B23" i="1"/>
  <c r="Z24" i="1"/>
  <c r="C23" i="1"/>
  <c r="AA24" i="1"/>
  <c r="AC24" i="1"/>
  <c r="Y25" i="1"/>
  <c r="B24" i="1"/>
  <c r="Z25" i="1"/>
  <c r="C24" i="1"/>
  <c r="AA25" i="1"/>
  <c r="AC25" i="1"/>
  <c r="Y26" i="1"/>
  <c r="B25" i="1"/>
  <c r="Z26" i="1"/>
  <c r="C25" i="1"/>
  <c r="AA26" i="1"/>
  <c r="AC26" i="1"/>
  <c r="Y27" i="1"/>
  <c r="B26" i="1"/>
  <c r="Z27" i="1"/>
  <c r="C26" i="1"/>
  <c r="AA27" i="1"/>
  <c r="AC27" i="1"/>
  <c r="Y28" i="1"/>
  <c r="B27" i="1"/>
  <c r="Z28" i="1"/>
  <c r="C27" i="1"/>
  <c r="AA28" i="1"/>
  <c r="AC28" i="1"/>
  <c r="Y29" i="1"/>
  <c r="B28" i="1"/>
  <c r="Z29" i="1"/>
  <c r="C28" i="1"/>
  <c r="AA29" i="1"/>
  <c r="AC29" i="1"/>
  <c r="Y30" i="1"/>
  <c r="B29" i="1"/>
  <c r="Z30" i="1"/>
  <c r="C29" i="1"/>
  <c r="AA30" i="1"/>
  <c r="AC30" i="1"/>
  <c r="Y31" i="1"/>
  <c r="B30" i="1"/>
  <c r="Z31" i="1"/>
  <c r="C30" i="1"/>
  <c r="AA31" i="1"/>
  <c r="AC31" i="1"/>
  <c r="Y32" i="1"/>
  <c r="B31" i="1"/>
  <c r="Z32" i="1"/>
  <c r="C31" i="1"/>
  <c r="AA32" i="1"/>
  <c r="AC32" i="1"/>
  <c r="Y33" i="1"/>
  <c r="B32" i="1"/>
  <c r="Z33" i="1"/>
  <c r="C32" i="1"/>
  <c r="AA33" i="1"/>
  <c r="AC33" i="1"/>
  <c r="Y34" i="1"/>
  <c r="B33" i="1"/>
  <c r="Z34" i="1"/>
  <c r="C33" i="1"/>
  <c r="AA34" i="1"/>
  <c r="AC34" i="1"/>
  <c r="Y35" i="1"/>
  <c r="B34" i="1"/>
  <c r="Z35" i="1"/>
  <c r="C34" i="1"/>
  <c r="AA35" i="1"/>
  <c r="AC35" i="1"/>
  <c r="Y36" i="1"/>
  <c r="B35" i="1"/>
  <c r="Z36" i="1"/>
  <c r="C35" i="1"/>
  <c r="AA36" i="1"/>
  <c r="AC36" i="1"/>
  <c r="Y37" i="1"/>
  <c r="B36" i="1"/>
  <c r="Z37" i="1"/>
  <c r="C36" i="1"/>
  <c r="AA37" i="1"/>
  <c r="AC37" i="1"/>
  <c r="Y38" i="1"/>
  <c r="B37" i="1"/>
  <c r="Z38" i="1"/>
  <c r="C37" i="1"/>
  <c r="AA38" i="1"/>
  <c r="AC38" i="1"/>
  <c r="Y39" i="1"/>
  <c r="B38" i="1"/>
  <c r="Z39" i="1"/>
  <c r="C38" i="1"/>
  <c r="AA39" i="1"/>
  <c r="AC39" i="1"/>
  <c r="Y40" i="1"/>
  <c r="B39" i="1"/>
  <c r="Z40" i="1"/>
  <c r="C39" i="1"/>
  <c r="AA40" i="1"/>
  <c r="AC40" i="1"/>
  <c r="Y41" i="1"/>
  <c r="B40" i="1"/>
  <c r="Z41" i="1"/>
  <c r="C40" i="1"/>
  <c r="AA41" i="1"/>
  <c r="AC41" i="1"/>
  <c r="Y42" i="1"/>
  <c r="B41" i="1"/>
  <c r="Z42" i="1"/>
  <c r="C41" i="1"/>
  <c r="AA42" i="1"/>
  <c r="AC42" i="1"/>
  <c r="Y43" i="1"/>
  <c r="B42" i="1"/>
  <c r="Z43" i="1"/>
  <c r="C42" i="1"/>
  <c r="AA43" i="1"/>
  <c r="AC43" i="1"/>
  <c r="Y44" i="1"/>
  <c r="B43" i="1"/>
  <c r="Z44" i="1"/>
  <c r="C43" i="1"/>
  <c r="AA44" i="1"/>
  <c r="AC44" i="1"/>
  <c r="Y45" i="1"/>
  <c r="B44" i="1"/>
  <c r="Z45" i="1"/>
  <c r="C44" i="1"/>
  <c r="AA45" i="1"/>
  <c r="AC45" i="1"/>
  <c r="Y46" i="1"/>
  <c r="B45" i="1"/>
  <c r="Z46" i="1"/>
  <c r="C45" i="1"/>
  <c r="AA46" i="1"/>
  <c r="AC46" i="1"/>
  <c r="Y47" i="1"/>
  <c r="B46" i="1"/>
  <c r="Z47" i="1"/>
  <c r="C46" i="1"/>
  <c r="AA47" i="1"/>
  <c r="AC47" i="1"/>
  <c r="Y48" i="1"/>
  <c r="B47" i="1"/>
  <c r="Z48" i="1"/>
  <c r="C47" i="1"/>
  <c r="AA48" i="1"/>
  <c r="AC48" i="1"/>
  <c r="Y49" i="1"/>
  <c r="B48" i="1"/>
  <c r="Z49" i="1"/>
  <c r="C48" i="1"/>
  <c r="AA49" i="1"/>
  <c r="AC49" i="1"/>
  <c r="Y50" i="1"/>
  <c r="B49" i="1"/>
  <c r="Z50" i="1"/>
  <c r="C49" i="1"/>
  <c r="AA50" i="1"/>
  <c r="AC50" i="1"/>
  <c r="Y51" i="1"/>
  <c r="B50" i="1"/>
  <c r="Z51" i="1"/>
  <c r="C50" i="1"/>
  <c r="AA51" i="1"/>
  <c r="AC51" i="1"/>
  <c r="Y52" i="1"/>
  <c r="B51" i="1"/>
  <c r="Z52" i="1"/>
  <c r="C51" i="1"/>
  <c r="AA52" i="1"/>
  <c r="AC52" i="1"/>
  <c r="Y53" i="1"/>
  <c r="B52" i="1"/>
  <c r="Z53" i="1"/>
  <c r="C52" i="1"/>
  <c r="AA53" i="1"/>
  <c r="AC53" i="1"/>
  <c r="Y54" i="1"/>
  <c r="B53" i="1"/>
  <c r="Z54" i="1"/>
  <c r="C53" i="1"/>
  <c r="AA54" i="1"/>
  <c r="AC54" i="1"/>
  <c r="Y55" i="1"/>
  <c r="B54" i="1"/>
  <c r="Z55" i="1"/>
  <c r="C54" i="1"/>
  <c r="AA55" i="1"/>
  <c r="AC55" i="1"/>
  <c r="Y56" i="1"/>
  <c r="B55" i="1"/>
  <c r="Z56" i="1"/>
  <c r="C55" i="1"/>
  <c r="AA56" i="1"/>
  <c r="AC56" i="1"/>
  <c r="Y57" i="1"/>
  <c r="B56" i="1"/>
  <c r="Z57" i="1"/>
  <c r="C56" i="1"/>
  <c r="AA57" i="1"/>
  <c r="AC57" i="1"/>
  <c r="Y58" i="1"/>
  <c r="B57" i="1"/>
  <c r="Z58" i="1"/>
  <c r="C57" i="1"/>
  <c r="AA58" i="1"/>
  <c r="AC58" i="1"/>
  <c r="Y59" i="1"/>
  <c r="B58" i="1"/>
  <c r="Z59" i="1"/>
  <c r="C58" i="1"/>
  <c r="AA59" i="1"/>
  <c r="AC59" i="1"/>
  <c r="Y60" i="1"/>
  <c r="B59" i="1"/>
  <c r="Z60" i="1"/>
  <c r="C59" i="1"/>
  <c r="AA60" i="1"/>
  <c r="AC60" i="1"/>
  <c r="Y61" i="1"/>
  <c r="B60" i="1"/>
  <c r="Z61" i="1"/>
  <c r="C60" i="1"/>
  <c r="AA61" i="1"/>
  <c r="AC61" i="1"/>
  <c r="Y62" i="1"/>
  <c r="B61" i="1"/>
  <c r="Z62" i="1"/>
  <c r="C61" i="1"/>
  <c r="AA62" i="1"/>
  <c r="AC62" i="1"/>
  <c r="Y63" i="1"/>
  <c r="B62" i="1"/>
  <c r="Z63" i="1"/>
  <c r="C62" i="1"/>
  <c r="AA63" i="1"/>
  <c r="AC63" i="1"/>
  <c r="Y64" i="1"/>
  <c r="B63" i="1"/>
  <c r="Z64" i="1"/>
  <c r="C63" i="1"/>
  <c r="AA64" i="1"/>
  <c r="AC64" i="1"/>
  <c r="Y65" i="1"/>
  <c r="B64" i="1"/>
  <c r="Z65" i="1"/>
  <c r="C64" i="1"/>
  <c r="AA65" i="1"/>
  <c r="AC65" i="1"/>
  <c r="Y66" i="1"/>
  <c r="B65" i="1"/>
  <c r="Z66" i="1"/>
  <c r="C65" i="1"/>
  <c r="AA66" i="1"/>
  <c r="AC66" i="1"/>
  <c r="Y67" i="1"/>
  <c r="B66" i="1"/>
  <c r="Z67" i="1"/>
  <c r="C66" i="1"/>
  <c r="AA67" i="1"/>
  <c r="AC67" i="1"/>
  <c r="Y68" i="1"/>
  <c r="B67" i="1"/>
  <c r="Z68" i="1"/>
  <c r="C67" i="1"/>
  <c r="AA68" i="1"/>
  <c r="AC68" i="1"/>
  <c r="Y69" i="1"/>
  <c r="B68" i="1"/>
  <c r="Z69" i="1"/>
  <c r="C68" i="1"/>
  <c r="AA69" i="1"/>
  <c r="AC69" i="1"/>
  <c r="Y70" i="1"/>
  <c r="B69" i="1"/>
  <c r="Z70" i="1"/>
  <c r="C69" i="1"/>
  <c r="AA70" i="1"/>
  <c r="AC70" i="1"/>
  <c r="Y71" i="1"/>
  <c r="B70" i="1"/>
  <c r="Z71" i="1"/>
  <c r="C70" i="1"/>
  <c r="AA71" i="1"/>
  <c r="AC71" i="1"/>
  <c r="Y72" i="1"/>
  <c r="B71" i="1"/>
  <c r="Z72" i="1"/>
  <c r="C71" i="1"/>
  <c r="AA72" i="1"/>
  <c r="AC72" i="1"/>
  <c r="Y73" i="1"/>
  <c r="B72" i="1"/>
  <c r="Z73" i="1"/>
  <c r="C72" i="1"/>
  <c r="AA73" i="1"/>
  <c r="AC73" i="1"/>
  <c r="Y74" i="1"/>
  <c r="B73" i="1"/>
  <c r="Z74" i="1"/>
  <c r="C73" i="1"/>
  <c r="AA74" i="1"/>
  <c r="AC74" i="1"/>
  <c r="Y75" i="1"/>
  <c r="B74" i="1"/>
  <c r="Z75" i="1"/>
  <c r="C74" i="1"/>
  <c r="AA75" i="1"/>
  <c r="AC75" i="1"/>
  <c r="Y76" i="1"/>
  <c r="B75" i="1"/>
  <c r="Z76" i="1"/>
  <c r="C75" i="1"/>
  <c r="AA76" i="1"/>
  <c r="AC76" i="1"/>
  <c r="Y77" i="1"/>
  <c r="B76" i="1"/>
  <c r="Z77" i="1"/>
  <c r="C76" i="1"/>
  <c r="AA77" i="1"/>
  <c r="AC77" i="1"/>
  <c r="Y78" i="1"/>
  <c r="B77" i="1"/>
  <c r="Z78" i="1"/>
  <c r="C77" i="1"/>
  <c r="AA78" i="1"/>
  <c r="AC78" i="1"/>
  <c r="Y79" i="1"/>
  <c r="B78" i="1"/>
  <c r="Z79" i="1"/>
  <c r="C78" i="1"/>
  <c r="AA79" i="1"/>
  <c r="AC79" i="1"/>
  <c r="Y80" i="1"/>
  <c r="B79" i="1"/>
  <c r="Z80" i="1"/>
  <c r="C79" i="1"/>
  <c r="AA80" i="1"/>
  <c r="AC80" i="1"/>
  <c r="Y81" i="1"/>
  <c r="B80" i="1"/>
  <c r="Z81" i="1"/>
  <c r="C80" i="1"/>
  <c r="AA81" i="1"/>
  <c r="AC81" i="1"/>
  <c r="Y82" i="1"/>
  <c r="B81" i="1"/>
  <c r="Z82" i="1"/>
  <c r="C81" i="1"/>
  <c r="AA82" i="1"/>
  <c r="AC82" i="1"/>
  <c r="Y83" i="1"/>
  <c r="B82" i="1"/>
  <c r="Z83" i="1"/>
  <c r="C82" i="1"/>
  <c r="AA83" i="1"/>
  <c r="AC83" i="1"/>
  <c r="Y84" i="1"/>
  <c r="B83" i="1"/>
  <c r="Z84" i="1"/>
  <c r="C83" i="1"/>
  <c r="AA84" i="1"/>
  <c r="AC84" i="1"/>
  <c r="Y85" i="1"/>
  <c r="B84" i="1"/>
  <c r="Z85" i="1"/>
  <c r="C84" i="1"/>
  <c r="AA85" i="1"/>
  <c r="AC85" i="1"/>
  <c r="Y86" i="1"/>
  <c r="B85" i="1"/>
  <c r="Z86" i="1"/>
  <c r="C85" i="1"/>
  <c r="AA86" i="1"/>
  <c r="AC86" i="1"/>
  <c r="Y87" i="1"/>
  <c r="B86" i="1"/>
  <c r="Z87" i="1"/>
  <c r="C86" i="1"/>
  <c r="AA87" i="1"/>
  <c r="AC87" i="1"/>
  <c r="Y88" i="1"/>
  <c r="B87" i="1"/>
  <c r="Z88" i="1"/>
  <c r="C87" i="1"/>
  <c r="AA88" i="1"/>
  <c r="AC88" i="1"/>
  <c r="Y89" i="1"/>
  <c r="B88" i="1"/>
  <c r="Z89" i="1"/>
  <c r="C88" i="1"/>
  <c r="AA89" i="1"/>
  <c r="AC89" i="1"/>
  <c r="Y90" i="1"/>
  <c r="B89" i="1"/>
  <c r="Z90" i="1"/>
  <c r="C89" i="1"/>
  <c r="AA90" i="1"/>
  <c r="AC90" i="1"/>
  <c r="Y91" i="1"/>
  <c r="B90" i="1"/>
  <c r="Z91" i="1"/>
  <c r="C90" i="1"/>
  <c r="AA91" i="1"/>
  <c r="AC91" i="1"/>
  <c r="Y92" i="1"/>
  <c r="B91" i="1"/>
  <c r="Z92" i="1"/>
  <c r="C91" i="1"/>
  <c r="AA92" i="1"/>
  <c r="AC92" i="1"/>
  <c r="Y93" i="1"/>
  <c r="B92" i="1"/>
  <c r="Z93" i="1"/>
  <c r="C92" i="1"/>
  <c r="AA93" i="1"/>
  <c r="AC93" i="1"/>
  <c r="Y94" i="1"/>
  <c r="B93" i="1"/>
  <c r="Z94" i="1"/>
  <c r="C93" i="1"/>
  <c r="AA94" i="1"/>
  <c r="AC94" i="1"/>
  <c r="Y95" i="1"/>
  <c r="B94" i="1"/>
  <c r="Z95" i="1"/>
  <c r="C94" i="1"/>
  <c r="AA95" i="1"/>
  <c r="AC95" i="1"/>
  <c r="Y96" i="1"/>
  <c r="B95" i="1"/>
  <c r="Z96" i="1"/>
  <c r="C95" i="1"/>
  <c r="AA96" i="1"/>
  <c r="AC96" i="1"/>
  <c r="Y97" i="1"/>
  <c r="B96" i="1"/>
  <c r="Z97" i="1"/>
  <c r="C96" i="1"/>
  <c r="AA97" i="1"/>
  <c r="AC97" i="1"/>
  <c r="Y98" i="1"/>
  <c r="B97" i="1"/>
  <c r="Z98" i="1"/>
  <c r="C97" i="1"/>
  <c r="AA98" i="1"/>
  <c r="AC98" i="1"/>
  <c r="Y99" i="1"/>
  <c r="B98" i="1"/>
  <c r="Z99" i="1"/>
  <c r="C98" i="1"/>
  <c r="AA99" i="1"/>
  <c r="AC99" i="1"/>
  <c r="Y100" i="1"/>
  <c r="B99" i="1"/>
  <c r="Z100" i="1"/>
  <c r="C99" i="1"/>
  <c r="AA100" i="1"/>
  <c r="AC100" i="1"/>
  <c r="Y101" i="1"/>
  <c r="B100" i="1"/>
  <c r="Z101" i="1"/>
  <c r="C100" i="1"/>
  <c r="AA101" i="1"/>
  <c r="AC101" i="1"/>
  <c r="Y102" i="1"/>
  <c r="B101" i="1"/>
  <c r="Z102" i="1"/>
  <c r="C101" i="1"/>
  <c r="AA102" i="1"/>
  <c r="AC102" i="1"/>
  <c r="Y103" i="1"/>
  <c r="B102" i="1"/>
  <c r="Z103" i="1"/>
  <c r="C102" i="1"/>
  <c r="AA103" i="1"/>
  <c r="AC103" i="1"/>
  <c r="Y104" i="1"/>
  <c r="B103" i="1"/>
  <c r="Z104" i="1"/>
  <c r="C103" i="1"/>
  <c r="AA104" i="1"/>
  <c r="AC104" i="1"/>
  <c r="Y105" i="1"/>
  <c r="B104" i="1"/>
  <c r="Z105" i="1"/>
  <c r="C104" i="1"/>
  <c r="AA105" i="1"/>
  <c r="AC105" i="1"/>
  <c r="Y106" i="1"/>
  <c r="B105" i="1"/>
  <c r="Z106" i="1"/>
  <c r="C105" i="1"/>
  <c r="AA106" i="1"/>
  <c r="AC106" i="1"/>
  <c r="Y107" i="1"/>
  <c r="B106" i="1"/>
  <c r="Z107" i="1"/>
  <c r="C106" i="1"/>
  <c r="AA107" i="1"/>
  <c r="AC107" i="1"/>
  <c r="K6" i="1"/>
  <c r="L6" i="1"/>
  <c r="N6" i="1"/>
  <c r="N7" i="1"/>
  <c r="M6" i="1"/>
  <c r="M7" i="1"/>
  <c r="AD8" i="1"/>
  <c r="O7" i="1"/>
  <c r="G8" i="1"/>
  <c r="K8" i="1"/>
  <c r="L8" i="1"/>
  <c r="N8" i="1"/>
  <c r="M8" i="1"/>
  <c r="AD9" i="1"/>
  <c r="O8" i="1"/>
  <c r="G9" i="1"/>
  <c r="K9" i="1"/>
  <c r="L9" i="1"/>
  <c r="N9" i="1"/>
  <c r="M9" i="1"/>
  <c r="AD10" i="1"/>
  <c r="O9" i="1"/>
  <c r="G10" i="1"/>
  <c r="K10" i="1"/>
  <c r="L10" i="1"/>
  <c r="N10" i="1"/>
  <c r="M10" i="1"/>
  <c r="AD11" i="1"/>
  <c r="O10" i="1"/>
  <c r="G11" i="1"/>
  <c r="K11" i="1"/>
  <c r="L11" i="1"/>
  <c r="N11" i="1"/>
  <c r="M11" i="1"/>
  <c r="AD12" i="1"/>
  <c r="O11" i="1"/>
  <c r="G12" i="1"/>
  <c r="K12" i="1"/>
  <c r="L12" i="1"/>
  <c r="N12" i="1"/>
  <c r="M12" i="1"/>
  <c r="AD13" i="1"/>
  <c r="O12" i="1"/>
  <c r="G13" i="1"/>
  <c r="K13" i="1"/>
  <c r="L13" i="1"/>
  <c r="N13" i="1"/>
  <c r="M13" i="1"/>
  <c r="AD14" i="1"/>
  <c r="O13" i="1"/>
  <c r="G14" i="1"/>
  <c r="K14" i="1"/>
  <c r="L14" i="1"/>
  <c r="N14" i="1"/>
  <c r="M14" i="1"/>
  <c r="AD15" i="1"/>
  <c r="O14" i="1"/>
  <c r="K15" i="1"/>
  <c r="L15" i="1"/>
  <c r="N15" i="1"/>
  <c r="O15" i="1"/>
  <c r="K16" i="1"/>
  <c r="L16" i="1"/>
  <c r="N16" i="1"/>
  <c r="O16" i="1"/>
  <c r="K17" i="1"/>
  <c r="L17" i="1"/>
  <c r="N17" i="1"/>
  <c r="O17" i="1"/>
  <c r="K18" i="1"/>
  <c r="L18" i="1"/>
  <c r="N18" i="1"/>
  <c r="O18" i="1"/>
  <c r="K19" i="1"/>
  <c r="L19" i="1"/>
  <c r="N19" i="1"/>
  <c r="O19" i="1"/>
  <c r="K20" i="1"/>
  <c r="L20" i="1"/>
  <c r="N20" i="1"/>
  <c r="O20" i="1"/>
  <c r="K21" i="1"/>
  <c r="L21" i="1"/>
  <c r="N21" i="1"/>
  <c r="O21" i="1"/>
  <c r="K22" i="1"/>
  <c r="L22" i="1"/>
  <c r="N22" i="1"/>
  <c r="O22" i="1"/>
  <c r="K23" i="1"/>
  <c r="L23" i="1"/>
  <c r="N23" i="1"/>
  <c r="O23" i="1"/>
  <c r="K24" i="1"/>
  <c r="L24" i="1"/>
  <c r="N24" i="1"/>
  <c r="O24" i="1"/>
  <c r="K25" i="1"/>
  <c r="L25" i="1"/>
  <c r="N25" i="1"/>
  <c r="O25" i="1"/>
  <c r="K26" i="1"/>
  <c r="L26" i="1"/>
  <c r="N26" i="1"/>
  <c r="O26" i="1"/>
  <c r="K27" i="1"/>
  <c r="L27" i="1"/>
  <c r="N27" i="1"/>
  <c r="O27" i="1"/>
  <c r="K28" i="1"/>
  <c r="L28" i="1"/>
  <c r="N28" i="1"/>
  <c r="O28" i="1"/>
  <c r="K29" i="1"/>
  <c r="L29" i="1"/>
  <c r="N29" i="1"/>
  <c r="O29" i="1"/>
  <c r="K30" i="1"/>
  <c r="L30" i="1"/>
  <c r="N30" i="1"/>
  <c r="O30" i="1"/>
  <c r="K31" i="1"/>
  <c r="L31" i="1"/>
  <c r="N31" i="1"/>
  <c r="O31" i="1"/>
  <c r="K32" i="1"/>
  <c r="L32" i="1"/>
  <c r="N32" i="1"/>
  <c r="O32" i="1"/>
  <c r="K33" i="1"/>
  <c r="L33" i="1"/>
  <c r="N33" i="1"/>
  <c r="O33" i="1"/>
  <c r="K34" i="1"/>
  <c r="L34" i="1"/>
  <c r="N34" i="1"/>
  <c r="O34" i="1"/>
  <c r="K35" i="1"/>
  <c r="L35" i="1"/>
  <c r="N35" i="1"/>
  <c r="O35" i="1"/>
  <c r="K36" i="1"/>
  <c r="L36" i="1"/>
  <c r="N36" i="1"/>
  <c r="O36" i="1"/>
  <c r="K37" i="1"/>
  <c r="L37" i="1"/>
  <c r="N37" i="1"/>
  <c r="O37" i="1"/>
  <c r="K38" i="1"/>
  <c r="L38" i="1"/>
  <c r="N38" i="1"/>
  <c r="O38" i="1"/>
  <c r="K39" i="1"/>
  <c r="L39" i="1"/>
  <c r="N39" i="1"/>
  <c r="O39" i="1"/>
  <c r="K40" i="1"/>
  <c r="L40" i="1"/>
  <c r="N40" i="1"/>
  <c r="O40" i="1"/>
  <c r="K41" i="1"/>
  <c r="L41" i="1"/>
  <c r="N41" i="1"/>
  <c r="O41" i="1"/>
  <c r="K42" i="1"/>
  <c r="L42" i="1"/>
  <c r="N42" i="1"/>
  <c r="O42" i="1"/>
  <c r="K43" i="1"/>
  <c r="L43" i="1"/>
  <c r="N43" i="1"/>
  <c r="O43" i="1"/>
  <c r="K44" i="1"/>
  <c r="L44" i="1"/>
  <c r="N44" i="1"/>
  <c r="O44" i="1"/>
  <c r="K45" i="1"/>
  <c r="L45" i="1"/>
  <c r="N45" i="1"/>
  <c r="O45" i="1"/>
  <c r="K46" i="1"/>
  <c r="L46" i="1"/>
  <c r="N46" i="1"/>
  <c r="O46" i="1"/>
  <c r="K47" i="1"/>
  <c r="L47" i="1"/>
  <c r="N47" i="1"/>
  <c r="O47" i="1"/>
  <c r="K48" i="1"/>
  <c r="L48" i="1"/>
  <c r="N48" i="1"/>
  <c r="O48" i="1"/>
  <c r="K49" i="1"/>
  <c r="L49" i="1"/>
  <c r="N49" i="1"/>
  <c r="O49" i="1"/>
  <c r="K50" i="1"/>
  <c r="L50" i="1"/>
  <c r="N50" i="1"/>
  <c r="O50" i="1"/>
  <c r="K51" i="1"/>
  <c r="L51" i="1"/>
  <c r="N51" i="1"/>
  <c r="O51" i="1"/>
  <c r="K52" i="1"/>
  <c r="L52" i="1"/>
  <c r="N52" i="1"/>
  <c r="O52" i="1"/>
  <c r="K53" i="1"/>
  <c r="L53" i="1"/>
  <c r="N53" i="1"/>
  <c r="O53" i="1"/>
  <c r="K54" i="1"/>
  <c r="L54" i="1"/>
  <c r="N54" i="1"/>
  <c r="O54" i="1"/>
  <c r="K55" i="1"/>
  <c r="L55" i="1"/>
  <c r="N55" i="1"/>
  <c r="O55" i="1"/>
  <c r="K56" i="1"/>
  <c r="L56" i="1"/>
  <c r="N56" i="1"/>
  <c r="O56" i="1"/>
  <c r="K57" i="1"/>
  <c r="L57" i="1"/>
  <c r="N57" i="1"/>
  <c r="O57" i="1"/>
  <c r="K58" i="1"/>
  <c r="L58" i="1"/>
  <c r="N58" i="1"/>
  <c r="O58" i="1"/>
  <c r="K59" i="1"/>
  <c r="L59" i="1"/>
  <c r="N59" i="1"/>
  <c r="O59" i="1"/>
  <c r="K60" i="1"/>
  <c r="L60" i="1"/>
  <c r="N60" i="1"/>
  <c r="O60" i="1"/>
  <c r="K61" i="1"/>
  <c r="L61" i="1"/>
  <c r="N61" i="1"/>
  <c r="O61" i="1"/>
  <c r="K62" i="1"/>
  <c r="L62" i="1"/>
  <c r="N62" i="1"/>
  <c r="O62" i="1"/>
  <c r="K63" i="1"/>
  <c r="L63" i="1"/>
  <c r="N63" i="1"/>
  <c r="O63" i="1"/>
  <c r="K64" i="1"/>
  <c r="L64" i="1"/>
  <c r="N64" i="1"/>
  <c r="O64" i="1"/>
  <c r="K65" i="1"/>
  <c r="L65" i="1"/>
  <c r="N65" i="1"/>
  <c r="O65" i="1"/>
  <c r="K66" i="1"/>
  <c r="L66" i="1"/>
  <c r="N66" i="1"/>
  <c r="O66" i="1"/>
  <c r="K67" i="1"/>
  <c r="L67" i="1"/>
  <c r="N67" i="1"/>
  <c r="O67" i="1"/>
  <c r="K68" i="1"/>
  <c r="L68" i="1"/>
  <c r="N68" i="1"/>
  <c r="O68" i="1"/>
  <c r="K69" i="1"/>
  <c r="L69" i="1"/>
  <c r="N69" i="1"/>
  <c r="O69" i="1"/>
  <c r="K70" i="1"/>
  <c r="L70" i="1"/>
  <c r="N70" i="1"/>
  <c r="O70" i="1"/>
  <c r="K71" i="1"/>
  <c r="L71" i="1"/>
  <c r="N71" i="1"/>
  <c r="O71" i="1"/>
  <c r="K72" i="1"/>
  <c r="L72" i="1"/>
  <c r="N72" i="1"/>
  <c r="O72" i="1"/>
  <c r="K73" i="1"/>
  <c r="L73" i="1"/>
  <c r="N73" i="1"/>
  <c r="O73" i="1"/>
  <c r="K74" i="1"/>
  <c r="L74" i="1"/>
  <c r="N74" i="1"/>
  <c r="O74" i="1"/>
  <c r="K75" i="1"/>
  <c r="L75" i="1"/>
  <c r="N75" i="1"/>
  <c r="O75" i="1"/>
  <c r="K76" i="1"/>
  <c r="L76" i="1"/>
  <c r="N76" i="1"/>
  <c r="O76" i="1"/>
  <c r="K77" i="1"/>
  <c r="L77" i="1"/>
  <c r="N77" i="1"/>
  <c r="O77" i="1"/>
  <c r="K78" i="1"/>
  <c r="L78" i="1"/>
  <c r="N78" i="1"/>
  <c r="O78" i="1"/>
  <c r="K79" i="1"/>
  <c r="L79" i="1"/>
  <c r="N79" i="1"/>
  <c r="O79" i="1"/>
  <c r="K80" i="1"/>
  <c r="L80" i="1"/>
  <c r="N80" i="1"/>
  <c r="O80" i="1"/>
  <c r="K81" i="1"/>
  <c r="L81" i="1"/>
  <c r="N81" i="1"/>
  <c r="O81" i="1"/>
  <c r="K82" i="1"/>
  <c r="L82" i="1"/>
  <c r="N82" i="1"/>
  <c r="O82" i="1"/>
  <c r="K83" i="1"/>
  <c r="L83" i="1"/>
  <c r="N83" i="1"/>
  <c r="O83" i="1"/>
  <c r="K84" i="1"/>
  <c r="L84" i="1"/>
  <c r="N84" i="1"/>
  <c r="O84" i="1"/>
  <c r="K85" i="1"/>
  <c r="L85" i="1"/>
  <c r="N85" i="1"/>
  <c r="O85" i="1"/>
  <c r="K86" i="1"/>
  <c r="L86" i="1"/>
  <c r="N86" i="1"/>
  <c r="O86" i="1"/>
  <c r="K87" i="1"/>
  <c r="L87" i="1"/>
  <c r="N87" i="1"/>
  <c r="O87" i="1"/>
  <c r="K88" i="1"/>
  <c r="L88" i="1"/>
  <c r="N88" i="1"/>
  <c r="O88" i="1"/>
  <c r="K89" i="1"/>
  <c r="L89" i="1"/>
  <c r="N89" i="1"/>
  <c r="O89" i="1"/>
  <c r="K90" i="1"/>
  <c r="L90" i="1"/>
  <c r="N90" i="1"/>
  <c r="O90" i="1"/>
  <c r="K91" i="1"/>
  <c r="L91" i="1"/>
  <c r="N91" i="1"/>
  <c r="O91" i="1"/>
  <c r="K92" i="1"/>
  <c r="L92" i="1"/>
  <c r="N92" i="1"/>
  <c r="O92" i="1"/>
  <c r="K93" i="1"/>
  <c r="L93" i="1"/>
  <c r="N93" i="1"/>
  <c r="O93" i="1"/>
  <c r="K94" i="1"/>
  <c r="L94" i="1"/>
  <c r="N94" i="1"/>
  <c r="O94" i="1"/>
  <c r="K95" i="1"/>
  <c r="L95" i="1"/>
  <c r="N95" i="1"/>
  <c r="O95" i="1"/>
  <c r="K96" i="1"/>
  <c r="L96" i="1"/>
  <c r="N96" i="1"/>
  <c r="O96" i="1"/>
  <c r="K97" i="1"/>
  <c r="L97" i="1"/>
  <c r="N97" i="1"/>
  <c r="O97" i="1"/>
  <c r="K98" i="1"/>
  <c r="L98" i="1"/>
  <c r="N98" i="1"/>
  <c r="O98" i="1"/>
  <c r="K99" i="1"/>
  <c r="L99" i="1"/>
  <c r="N99" i="1"/>
  <c r="O99" i="1"/>
  <c r="K100" i="1"/>
  <c r="L100" i="1"/>
  <c r="N100" i="1"/>
  <c r="O100" i="1"/>
  <c r="K101" i="1"/>
  <c r="L101" i="1"/>
  <c r="N101" i="1"/>
  <c r="O101" i="1"/>
  <c r="K102" i="1"/>
  <c r="L102" i="1"/>
  <c r="N102" i="1"/>
  <c r="O102" i="1"/>
  <c r="K103" i="1"/>
  <c r="L103" i="1"/>
  <c r="N103" i="1"/>
  <c r="O103" i="1"/>
  <c r="K104" i="1"/>
  <c r="L104" i="1"/>
  <c r="N104" i="1"/>
  <c r="O104" i="1"/>
  <c r="K105" i="1"/>
  <c r="L105" i="1"/>
  <c r="N105" i="1"/>
  <c r="O105" i="1"/>
  <c r="K106" i="1"/>
  <c r="L106" i="1"/>
  <c r="N106" i="1"/>
  <c r="O106" i="1"/>
  <c r="AD7" i="1"/>
  <c r="O6" i="1"/>
  <c r="R6" i="1"/>
  <c r="AH6" i="1"/>
  <c r="AC5" i="1"/>
  <c r="AB5" i="1"/>
  <c r="AA5" i="1"/>
  <c r="I4" i="1"/>
  <c r="K4" i="1"/>
  <c r="E4" i="1"/>
  <c r="J4" i="1"/>
  <c r="C4" i="1"/>
  <c r="D4" i="1"/>
  <c r="B105" i="4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B5" i="4"/>
  <c r="B6" i="4"/>
  <c r="B7" i="4"/>
  <c r="B8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DA2" i="12"/>
  <c r="DA3" i="12"/>
  <c r="DA6" i="12"/>
  <c r="DA5" i="12"/>
  <c r="DB6" i="12"/>
  <c r="DB5" i="12"/>
  <c r="DB2" i="12"/>
  <c r="DB3" i="12"/>
  <c r="DC2" i="12"/>
  <c r="DC3" i="12"/>
  <c r="DC6" i="12"/>
  <c r="DC5" i="12"/>
  <c r="DD2" i="12"/>
  <c r="DD3" i="12"/>
  <c r="DD6" i="12"/>
  <c r="DD5" i="12"/>
  <c r="DE2" i="12"/>
  <c r="DE3" i="12"/>
  <c r="DE6" i="12"/>
  <c r="DE5" i="12"/>
  <c r="DF2" i="12"/>
  <c r="DF3" i="12"/>
  <c r="DF6" i="12"/>
  <c r="DF5" i="12"/>
  <c r="DG2" i="12"/>
  <c r="DG3" i="12"/>
  <c r="DG6" i="12"/>
  <c r="DG5" i="12"/>
  <c r="DH2" i="12"/>
  <c r="DH3" i="12"/>
  <c r="DH6" i="12"/>
  <c r="DH5" i="12"/>
  <c r="DI2" i="12"/>
  <c r="DI3" i="12"/>
  <c r="DI6" i="12"/>
  <c r="DI5" i="12"/>
  <c r="DJ2" i="12"/>
  <c r="DJ3" i="12"/>
  <c r="DJ6" i="12"/>
  <c r="DJ5" i="12"/>
  <c r="DK2" i="12"/>
  <c r="DK3" i="12"/>
  <c r="DK6" i="12"/>
  <c r="DK5" i="12"/>
  <c r="DL2" i="12"/>
  <c r="DL3" i="12"/>
  <c r="DL6" i="12"/>
  <c r="DL5" i="12"/>
  <c r="DM2" i="12"/>
  <c r="DM3" i="12"/>
  <c r="DM6" i="12"/>
  <c r="DM5" i="12"/>
  <c r="DN2" i="12"/>
  <c r="DN3" i="12"/>
  <c r="DO2" i="12"/>
  <c r="DO3" i="12"/>
  <c r="DN6" i="12"/>
  <c r="DN5" i="12"/>
  <c r="DO6" i="12"/>
  <c r="DO5" i="12"/>
  <c r="DP2" i="12"/>
  <c r="DP3" i="12"/>
  <c r="DP6" i="12"/>
  <c r="DP5" i="12"/>
  <c r="DQ2" i="12"/>
  <c r="DQ3" i="12"/>
  <c r="DR2" i="12"/>
  <c r="DR3" i="12"/>
  <c r="DQ6" i="12"/>
  <c r="DQ5" i="12"/>
  <c r="DR6" i="12"/>
  <c r="DR5" i="12"/>
  <c r="DS2" i="12"/>
  <c r="DS3" i="12"/>
  <c r="DS6" i="12"/>
  <c r="DS5" i="12"/>
  <c r="DT2" i="12"/>
  <c r="DT3" i="12"/>
  <c r="DT6" i="12"/>
  <c r="DT5" i="12"/>
  <c r="DU2" i="12"/>
  <c r="DU3" i="12"/>
  <c r="DU6" i="12"/>
  <c r="DU5" i="12"/>
  <c r="DV2" i="12"/>
  <c r="DV3" i="12"/>
  <c r="DV6" i="12"/>
  <c r="DV5" i="12"/>
  <c r="DW2" i="12"/>
  <c r="DW3" i="12"/>
  <c r="DW6" i="12"/>
  <c r="DW5" i="12"/>
  <c r="DX6" i="12"/>
  <c r="DX5" i="12"/>
  <c r="DX2" i="12"/>
  <c r="DX3" i="12"/>
  <c r="DY6" i="12"/>
  <c r="DY5" i="12"/>
  <c r="DY2" i="12"/>
  <c r="DY3" i="12"/>
  <c r="DZ6" i="12"/>
  <c r="DZ5" i="12"/>
  <c r="DZ2" i="12"/>
  <c r="DZ3" i="12"/>
  <c r="EA6" i="12"/>
  <c r="EA5" i="12"/>
  <c r="EA2" i="12"/>
  <c r="EA3" i="12"/>
  <c r="EB2" i="12"/>
  <c r="EB3" i="12"/>
  <c r="EB6" i="12"/>
  <c r="EB5" i="12"/>
  <c r="EC2" i="12"/>
  <c r="EC3" i="12"/>
  <c r="EC6" i="12"/>
  <c r="EC5" i="12"/>
  <c r="ED2" i="12"/>
  <c r="ED3" i="12"/>
  <c r="ED6" i="12"/>
  <c r="ED5" i="12"/>
  <c r="EE2" i="12"/>
  <c r="EE3" i="12"/>
  <c r="EE6" i="12"/>
  <c r="EE5" i="12"/>
  <c r="EF2" i="12"/>
  <c r="EF3" i="12"/>
  <c r="EF6" i="12"/>
  <c r="EF5" i="12"/>
  <c r="EG2" i="12"/>
  <c r="EG3" i="12"/>
  <c r="EG6" i="12"/>
  <c r="EG5" i="12"/>
  <c r="EH2" i="12"/>
  <c r="EH3" i="12"/>
  <c r="EH6" i="12"/>
  <c r="EH5" i="12"/>
  <c r="EI2" i="12"/>
  <c r="EI3" i="12"/>
  <c r="EJ2" i="12"/>
  <c r="EJ3" i="12"/>
  <c r="EI6" i="12"/>
  <c r="EI5" i="12"/>
  <c r="EJ6" i="12"/>
  <c r="EJ5" i="12"/>
  <c r="EL2" i="12"/>
  <c r="EL3" i="12"/>
  <c r="EK6" i="12"/>
  <c r="EK5" i="12"/>
  <c r="EK2" i="12"/>
  <c r="EK3" i="12"/>
  <c r="EL6" i="12"/>
  <c r="EL5" i="12"/>
  <c r="EM2" i="12"/>
  <c r="EM3" i="12"/>
  <c r="EM6" i="12"/>
  <c r="EM5" i="12"/>
  <c r="EN6" i="12"/>
  <c r="EN5" i="12"/>
  <c r="EN2" i="12"/>
  <c r="EN3" i="12"/>
  <c r="EO6" i="12"/>
  <c r="EO5" i="12"/>
  <c r="EO2" i="12"/>
  <c r="EO3" i="12"/>
  <c r="EP6" i="12"/>
  <c r="EP5" i="12"/>
  <c r="EP2" i="12"/>
  <c r="EP3" i="12"/>
  <c r="EQ6" i="12"/>
  <c r="EQ5" i="12"/>
  <c r="EQ2" i="12"/>
  <c r="EQ3" i="12"/>
  <c r="ER6" i="12"/>
  <c r="ER5" i="12"/>
  <c r="ER2" i="12"/>
  <c r="ER3" i="12"/>
  <c r="ES6" i="12"/>
  <c r="ES5" i="12"/>
  <c r="ES2" i="12"/>
  <c r="ES3" i="12"/>
  <c r="ET6" i="12"/>
  <c r="ET5" i="12"/>
  <c r="ET2" i="12"/>
  <c r="ET3" i="12"/>
  <c r="EU6" i="12"/>
  <c r="EU5" i="12"/>
  <c r="EU2" i="12"/>
  <c r="EU3" i="12"/>
  <c r="EV6" i="12"/>
  <c r="EV5" i="12"/>
  <c r="EV2" i="12"/>
  <c r="EV3" i="12"/>
  <c r="EW6" i="12"/>
  <c r="EW5" i="12"/>
  <c r="EW2" i="12"/>
  <c r="EW3" i="12"/>
  <c r="EX6" i="12"/>
  <c r="EX5" i="12"/>
  <c r="EX2" i="12"/>
  <c r="EX3" i="12"/>
  <c r="EY6" i="12"/>
  <c r="EY5" i="12"/>
  <c r="EY2" i="12"/>
  <c r="EY3" i="12"/>
  <c r="EZ6" i="12"/>
  <c r="EZ5" i="12"/>
  <c r="EZ2" i="12"/>
  <c r="EZ3" i="12"/>
  <c r="FA6" i="12"/>
  <c r="FA5" i="12"/>
  <c r="FA2" i="12"/>
  <c r="FA3" i="12"/>
  <c r="FB6" i="12"/>
  <c r="FB5" i="12"/>
  <c r="FB2" i="12"/>
  <c r="FB3" i="12"/>
  <c r="FC6" i="12"/>
  <c r="FC5" i="12"/>
  <c r="FD2" i="12"/>
  <c r="FD3" i="12"/>
  <c r="FC2" i="12"/>
  <c r="FC3" i="12"/>
  <c r="FD6" i="12"/>
  <c r="FD5" i="12"/>
  <c r="FE6" i="12"/>
  <c r="FE5" i="12"/>
  <c r="FE2" i="12"/>
  <c r="FE3" i="12"/>
  <c r="FF2" i="12"/>
  <c r="FF3" i="12"/>
  <c r="FF6" i="12"/>
  <c r="FF5" i="12"/>
  <c r="FG6" i="12"/>
  <c r="FG5" i="12"/>
  <c r="FG2" i="12"/>
  <c r="FG3" i="12"/>
  <c r="FH6" i="12"/>
  <c r="FH5" i="12"/>
  <c r="FH2" i="12"/>
  <c r="FH3" i="12"/>
  <c r="FI2" i="12"/>
  <c r="FI3" i="12"/>
  <c r="FI6" i="12"/>
  <c r="FI5" i="12"/>
  <c r="FJ6" i="12"/>
  <c r="FJ5" i="12"/>
  <c r="FJ2" i="12"/>
  <c r="FJ3" i="12"/>
  <c r="FK2" i="12"/>
  <c r="FK3" i="12"/>
  <c r="FK6" i="12"/>
  <c r="FK5" i="12"/>
  <c r="FL2" i="12"/>
  <c r="FL3" i="12"/>
  <c r="FL6" i="12"/>
  <c r="FL5" i="12"/>
  <c r="FM2" i="12"/>
  <c r="FM3" i="12"/>
  <c r="FM6" i="12"/>
  <c r="FM5" i="12"/>
  <c r="FN2" i="12"/>
  <c r="FN3" i="12"/>
  <c r="FN6" i="12"/>
  <c r="FN5" i="12"/>
  <c r="FO2" i="12"/>
  <c r="FO3" i="12"/>
  <c r="FO6" i="12"/>
  <c r="FO5" i="12"/>
  <c r="FP2" i="12"/>
  <c r="FP3" i="12"/>
  <c r="FP6" i="12"/>
  <c r="FP5" i="12"/>
  <c r="FQ2" i="12"/>
  <c r="FQ3" i="12"/>
  <c r="FQ6" i="12"/>
  <c r="FQ5" i="12"/>
  <c r="FR2" i="12"/>
  <c r="FR3" i="12"/>
  <c r="FR6" i="12"/>
  <c r="FR5" i="12"/>
  <c r="FS6" i="12"/>
  <c r="FS5" i="12"/>
  <c r="FS2" i="12"/>
  <c r="FS3" i="12"/>
  <c r="FU2" i="12"/>
  <c r="FU3" i="12"/>
  <c r="FT2" i="12"/>
  <c r="FT3" i="12"/>
  <c r="FT6" i="12"/>
  <c r="FT5" i="12"/>
  <c r="FU6" i="12"/>
  <c r="FU5" i="12"/>
  <c r="FW2" i="12"/>
  <c r="FW3" i="12"/>
  <c r="FV2" i="12"/>
  <c r="FV3" i="12"/>
  <c r="FV6" i="12"/>
  <c r="FV5" i="12"/>
  <c r="FW6" i="12"/>
  <c r="FW5" i="12"/>
  <c r="FX6" i="12"/>
  <c r="FX5" i="12"/>
  <c r="FX2" i="12"/>
  <c r="FX3" i="12"/>
  <c r="FY2" i="12"/>
  <c r="FY3" i="12"/>
  <c r="FY6" i="12"/>
  <c r="FY5" i="12"/>
  <c r="FZ2" i="12"/>
  <c r="FZ3" i="12"/>
  <c r="FZ6" i="12"/>
  <c r="FZ5" i="12"/>
  <c r="GA2" i="12"/>
  <c r="GA3" i="12"/>
  <c r="GA6" i="12"/>
  <c r="GA5" i="12"/>
  <c r="GB2" i="12"/>
  <c r="GB3" i="12"/>
  <c r="GB6" i="12"/>
  <c r="GB5" i="12"/>
  <c r="GC2" i="12"/>
  <c r="GC3" i="12"/>
  <c r="GC6" i="12"/>
  <c r="GC5" i="12"/>
  <c r="GD2" i="12"/>
  <c r="GD3" i="12"/>
  <c r="GD6" i="12"/>
  <c r="GD5" i="12"/>
  <c r="GE2" i="12"/>
  <c r="GE3" i="12"/>
  <c r="GE6" i="12"/>
  <c r="GE5" i="12"/>
  <c r="GF2" i="12"/>
  <c r="GF3" i="12"/>
  <c r="GF6" i="12"/>
  <c r="GF5" i="12"/>
  <c r="GG2" i="12"/>
  <c r="GG3" i="12"/>
  <c r="GG6" i="12"/>
  <c r="GG5" i="12"/>
  <c r="GH2" i="12"/>
  <c r="GH3" i="12"/>
  <c r="GH6" i="12"/>
  <c r="GH5" i="12"/>
  <c r="GI2" i="12"/>
  <c r="GI3" i="12"/>
  <c r="GI6" i="12"/>
  <c r="GI5" i="12"/>
  <c r="GJ2" i="12"/>
  <c r="GJ3" i="12"/>
  <c r="GJ6" i="12"/>
  <c r="GJ5" i="12"/>
  <c r="GK2" i="12"/>
  <c r="GK3" i="12"/>
  <c r="GK6" i="12"/>
  <c r="GK5" i="12"/>
  <c r="GL2" i="12"/>
  <c r="GL3" i="12"/>
  <c r="GL6" i="12"/>
  <c r="GL5" i="12"/>
  <c r="GM2" i="12"/>
  <c r="GM3" i="12"/>
  <c r="GM6" i="12"/>
  <c r="GM5" i="12"/>
  <c r="GN2" i="12"/>
  <c r="GN3" i="12"/>
  <c r="GO2" i="12"/>
  <c r="GO3" i="12"/>
  <c r="GN6" i="12"/>
  <c r="GN5" i="12"/>
  <c r="GO6" i="12"/>
  <c r="GO5" i="12"/>
  <c r="GP2" i="12"/>
  <c r="GP3" i="12"/>
  <c r="GP6" i="12"/>
  <c r="GP5" i="12"/>
  <c r="GQ2" i="12"/>
  <c r="GQ3" i="12"/>
  <c r="GQ6" i="12"/>
  <c r="GQ5" i="12"/>
  <c r="GR2" i="12"/>
  <c r="GR3" i="12"/>
  <c r="GS2" i="12"/>
  <c r="GS3" i="12"/>
  <c r="GR6" i="12"/>
  <c r="GR5" i="12"/>
  <c r="GS6" i="12"/>
  <c r="GS5" i="12"/>
  <c r="AD73" i="1"/>
  <c r="AD93" i="1"/>
  <c r="J61" i="1"/>
  <c r="AD62" i="1"/>
  <c r="J73" i="1"/>
  <c r="AD74" i="1"/>
  <c r="J93" i="1"/>
  <c r="AD94" i="1"/>
  <c r="J89" i="1"/>
  <c r="AD90" i="1"/>
  <c r="J101" i="1"/>
  <c r="AD102" i="1"/>
  <c r="J54" i="1"/>
  <c r="AD55" i="1"/>
  <c r="J58" i="1"/>
  <c r="AD59" i="1"/>
  <c r="J66" i="1"/>
  <c r="AD67" i="1"/>
  <c r="J86" i="1"/>
  <c r="AD87" i="1"/>
  <c r="J97" i="1"/>
  <c r="AD98" i="1"/>
  <c r="J105" i="1"/>
  <c r="AD106" i="1"/>
  <c r="J68" i="1"/>
  <c r="AD69" i="1"/>
  <c r="J106" i="1"/>
  <c r="AD107" i="1"/>
  <c r="H65" i="1"/>
  <c r="I102" i="1"/>
  <c r="H69" i="1"/>
  <c r="I99" i="1"/>
  <c r="I79" i="1"/>
  <c r="I60" i="1"/>
  <c r="H60" i="1"/>
  <c r="I72" i="1"/>
  <c r="I84" i="1"/>
  <c r="H84" i="1"/>
  <c r="I88" i="1"/>
  <c r="H88" i="1"/>
  <c r="I92" i="1"/>
  <c r="H92" i="1"/>
  <c r="H42" i="1"/>
  <c r="I45" i="1"/>
  <c r="H45" i="1"/>
  <c r="I77" i="1"/>
  <c r="H77" i="1"/>
  <c r="I81" i="1"/>
  <c r="H81" i="1"/>
  <c r="H85" i="1"/>
  <c r="I85" i="1"/>
  <c r="H53" i="1"/>
  <c r="I53" i="1"/>
  <c r="H80" i="1"/>
  <c r="H72" i="1"/>
  <c r="I69" i="1"/>
  <c r="I65" i="1"/>
  <c r="H49" i="1"/>
  <c r="I42" i="1"/>
  <c r="I80" i="1"/>
  <c r="I49" i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I55" i="1"/>
  <c r="H55" i="1"/>
  <c r="I48" i="1"/>
  <c r="H48" i="1"/>
  <c r="H102" i="1"/>
  <c r="W7" i="1"/>
  <c r="AG43" i="1"/>
  <c r="AG61" i="1"/>
  <c r="AG54" i="1"/>
  <c r="AG82" i="1"/>
  <c r="AG103" i="1"/>
  <c r="AG89" i="1"/>
  <c r="AG85" i="1"/>
  <c r="J92" i="1"/>
  <c r="J72" i="1"/>
  <c r="AF7" i="1"/>
  <c r="H50" i="1"/>
  <c r="M75" i="1"/>
  <c r="J90" i="1"/>
  <c r="AD91" i="1"/>
  <c r="J43" i="1"/>
  <c r="AD44" i="1"/>
  <c r="J57" i="1"/>
  <c r="AD58" i="1"/>
  <c r="J62" i="1"/>
  <c r="AD63" i="1"/>
  <c r="J85" i="1"/>
  <c r="AD86" i="1"/>
  <c r="J94" i="1"/>
  <c r="AD95" i="1"/>
  <c r="J67" i="1"/>
  <c r="AD68" i="1"/>
  <c r="J102" i="1"/>
  <c r="AD103" i="1"/>
  <c r="J56" i="1"/>
  <c r="AD57" i="1"/>
  <c r="J60" i="1"/>
  <c r="AD61" i="1"/>
  <c r="J52" i="1"/>
  <c r="AD53" i="1"/>
  <c r="J63" i="1"/>
  <c r="AD64" i="1"/>
  <c r="J65" i="1"/>
  <c r="AD66" i="1"/>
  <c r="J50" i="1"/>
  <c r="AD51" i="1"/>
  <c r="J79" i="1"/>
  <c r="AD80" i="1"/>
  <c r="J75" i="1"/>
  <c r="AD76" i="1"/>
  <c r="J77" i="1"/>
  <c r="AD78" i="1"/>
  <c r="J74" i="1"/>
  <c r="AD75" i="1"/>
  <c r="J44" i="1"/>
  <c r="AD45" i="1"/>
  <c r="J49" i="1"/>
  <c r="AD50" i="1"/>
  <c r="J46" i="1"/>
  <c r="AD47" i="1"/>
  <c r="J88" i="1"/>
  <c r="AD89" i="1"/>
  <c r="J96" i="1"/>
  <c r="AD97" i="1"/>
  <c r="J78" i="1"/>
  <c r="AD79" i="1"/>
  <c r="J64" i="1"/>
  <c r="AD65" i="1"/>
  <c r="J55" i="1"/>
  <c r="AD56" i="1"/>
  <c r="J69" i="1"/>
  <c r="AD70" i="1"/>
  <c r="J100" i="1"/>
  <c r="AD101" i="1"/>
  <c r="J42" i="1"/>
  <c r="AD43" i="1"/>
  <c r="J83" i="1"/>
  <c r="AD84" i="1"/>
  <c r="J91" i="1"/>
  <c r="AD92" i="1"/>
  <c r="J84" i="1"/>
  <c r="AD85" i="1"/>
  <c r="J45" i="1"/>
  <c r="AD46" i="1"/>
  <c r="J80" i="1"/>
  <c r="AD81" i="1"/>
  <c r="J82" i="1"/>
  <c r="AD83" i="1"/>
  <c r="J51" i="1"/>
  <c r="AD52" i="1"/>
  <c r="J95" i="1"/>
  <c r="AD96" i="1"/>
  <c r="J76" i="1"/>
  <c r="AD77" i="1"/>
  <c r="J70" i="1"/>
  <c r="AD71" i="1"/>
  <c r="J48" i="1"/>
  <c r="AD49" i="1"/>
  <c r="J103" i="1"/>
  <c r="AD104" i="1"/>
  <c r="J47" i="1"/>
  <c r="AD48" i="1"/>
  <c r="J59" i="1"/>
  <c r="AD60" i="1"/>
  <c r="J53" i="1"/>
  <c r="AD54" i="1"/>
  <c r="J81" i="1"/>
  <c r="AD82" i="1"/>
  <c r="J87" i="1"/>
  <c r="AD88" i="1"/>
  <c r="J71" i="1"/>
  <c r="AD72" i="1"/>
  <c r="J98" i="1"/>
  <c r="AD99" i="1"/>
  <c r="J104" i="1"/>
  <c r="AD105" i="1"/>
  <c r="J99" i="1"/>
  <c r="AD100" i="1"/>
  <c r="M72" i="1"/>
  <c r="M79" i="1"/>
  <c r="M49" i="1"/>
  <c r="M92" i="1"/>
  <c r="M69" i="1"/>
  <c r="M77" i="1"/>
  <c r="M80" i="1"/>
  <c r="M48" i="1"/>
  <c r="M55" i="1"/>
  <c r="M65" i="1"/>
  <c r="M85" i="1"/>
  <c r="M45" i="1"/>
  <c r="I97" i="1"/>
  <c r="H98" i="1"/>
  <c r="H73" i="1"/>
  <c r="I91" i="1"/>
  <c r="H97" i="1"/>
  <c r="I86" i="1"/>
  <c r="I71" i="1"/>
  <c r="H79" i="1"/>
  <c r="H46" i="1"/>
  <c r="H57" i="1"/>
  <c r="I57" i="1"/>
  <c r="M102" i="1"/>
  <c r="I46" i="1"/>
  <c r="I61" i="1"/>
  <c r="M42" i="1"/>
  <c r="M53" i="1"/>
  <c r="M81" i="1"/>
  <c r="M88" i="1"/>
  <c r="M84" i="1"/>
  <c r="H83" i="1"/>
  <c r="M60" i="1"/>
  <c r="H61" i="1"/>
  <c r="H75" i="1"/>
  <c r="I87" i="1"/>
  <c r="I75" i="1"/>
  <c r="H99" i="1"/>
  <c r="H96" i="1"/>
  <c r="I96" i="1"/>
  <c r="H58" i="1"/>
  <c r="I58" i="1"/>
  <c r="H105" i="1"/>
  <c r="I105" i="1"/>
  <c r="I62" i="1"/>
  <c r="I83" i="1"/>
  <c r="H87" i="1"/>
  <c r="H91" i="1"/>
  <c r="I98" i="1"/>
  <c r="H95" i="1"/>
  <c r="I95" i="1"/>
  <c r="I104" i="1"/>
  <c r="H104" i="1"/>
  <c r="H71" i="1"/>
  <c r="I68" i="1"/>
  <c r="H68" i="1"/>
  <c r="I106" i="1"/>
  <c r="H106" i="1"/>
  <c r="H76" i="1"/>
  <c r="I76" i="1"/>
  <c r="I66" i="1"/>
  <c r="I50" i="1"/>
  <c r="H54" i="1"/>
  <c r="I54" i="1"/>
  <c r="H66" i="1"/>
  <c r="H86" i="1"/>
  <c r="H100" i="1"/>
  <c r="I100" i="1"/>
  <c r="H62" i="1"/>
  <c r="I93" i="1"/>
  <c r="H93" i="1"/>
  <c r="I89" i="1"/>
  <c r="H89" i="1"/>
  <c r="I73" i="1"/>
  <c r="I63" i="1"/>
  <c r="H63" i="1"/>
  <c r="H43" i="1"/>
  <c r="I43" i="1"/>
  <c r="I51" i="1"/>
  <c r="H51" i="1"/>
  <c r="I47" i="1"/>
  <c r="H47" i="1"/>
  <c r="H59" i="1"/>
  <c r="I59" i="1"/>
  <c r="I64" i="1"/>
  <c r="H64" i="1"/>
  <c r="H56" i="1"/>
  <c r="I56" i="1"/>
  <c r="I78" i="1"/>
  <c r="H78" i="1"/>
  <c r="H70" i="1"/>
  <c r="I70" i="1"/>
  <c r="I67" i="1"/>
  <c r="H67" i="1"/>
  <c r="I94" i="1"/>
  <c r="H94" i="1"/>
  <c r="H90" i="1"/>
  <c r="I90" i="1"/>
  <c r="I82" i="1"/>
  <c r="H82" i="1"/>
  <c r="I103" i="1"/>
  <c r="H103" i="1"/>
  <c r="H52" i="1"/>
  <c r="I52" i="1"/>
  <c r="I74" i="1"/>
  <c r="H74" i="1"/>
  <c r="H101" i="1"/>
  <c r="I101" i="1"/>
  <c r="I44" i="1"/>
  <c r="H44" i="1"/>
  <c r="AQ82" i="1"/>
  <c r="AP43" i="1"/>
  <c r="AO54" i="1"/>
  <c r="AQ85" i="1"/>
  <c r="AP61" i="1"/>
  <c r="AP54" i="1"/>
  <c r="AQ47" i="1"/>
  <c r="AP47" i="1"/>
  <c r="AO47" i="1"/>
  <c r="AP81" i="1"/>
  <c r="AO81" i="1"/>
  <c r="AQ81" i="1"/>
  <c r="AO80" i="1"/>
  <c r="AQ80" i="1"/>
  <c r="AP80" i="1"/>
  <c r="AO92" i="1"/>
  <c r="AQ92" i="1"/>
  <c r="AP92" i="1"/>
  <c r="AQ86" i="1"/>
  <c r="AP86" i="1"/>
  <c r="AO86" i="1"/>
  <c r="AQ70" i="1"/>
  <c r="AP70" i="1"/>
  <c r="AO70" i="1"/>
  <c r="AO100" i="1"/>
  <c r="AQ100" i="1"/>
  <c r="AP100" i="1"/>
  <c r="AQ46" i="1"/>
  <c r="AP46" i="1"/>
  <c r="AO46" i="1"/>
  <c r="AQ66" i="1"/>
  <c r="AP66" i="1"/>
  <c r="AO66" i="1"/>
  <c r="AP49" i="1"/>
  <c r="AO49" i="1"/>
  <c r="AQ49" i="1"/>
  <c r="AQ78" i="1"/>
  <c r="AP78" i="1"/>
  <c r="AO78" i="1"/>
  <c r="AO56" i="1"/>
  <c r="AQ56" i="1"/>
  <c r="AP56" i="1"/>
  <c r="AP97" i="1"/>
  <c r="AO97" i="1"/>
  <c r="AQ97" i="1"/>
  <c r="AQ106" i="1"/>
  <c r="AP106" i="1"/>
  <c r="AO106" i="1"/>
  <c r="AP93" i="1"/>
  <c r="AO93" i="1"/>
  <c r="AQ93" i="1"/>
  <c r="AQ50" i="1"/>
  <c r="AP50" i="1"/>
  <c r="AO50" i="1"/>
  <c r="AP73" i="1"/>
  <c r="AO73" i="1"/>
  <c r="AQ73" i="1"/>
  <c r="AG86" i="1"/>
  <c r="AG56" i="1"/>
  <c r="AG81" i="1"/>
  <c r="AG70" i="1"/>
  <c r="AG100" i="1"/>
  <c r="AG80" i="1"/>
  <c r="AG106" i="1"/>
  <c r="AG46" i="1"/>
  <c r="AG66" i="1"/>
  <c r="AG49" i="1"/>
  <c r="AG78" i="1"/>
  <c r="AG97" i="1"/>
  <c r="AG92" i="1"/>
  <c r="AG47" i="1"/>
  <c r="AG93" i="1"/>
  <c r="AG50" i="1"/>
  <c r="AG73" i="1"/>
  <c r="M56" i="1"/>
  <c r="M89" i="1"/>
  <c r="M93" i="1"/>
  <c r="M86" i="1"/>
  <c r="M54" i="1"/>
  <c r="M50" i="1"/>
  <c r="M98" i="1"/>
  <c r="M57" i="1"/>
  <c r="M44" i="1"/>
  <c r="M47" i="1"/>
  <c r="M95" i="1"/>
  <c r="M83" i="1"/>
  <c r="M78" i="1"/>
  <c r="M64" i="1"/>
  <c r="M100" i="1"/>
  <c r="M74" i="1"/>
  <c r="M103" i="1"/>
  <c r="M59" i="1"/>
  <c r="M51" i="1"/>
  <c r="M43" i="1"/>
  <c r="M63" i="1"/>
  <c r="M62" i="1"/>
  <c r="M76" i="1"/>
  <c r="M106" i="1"/>
  <c r="M68" i="1"/>
  <c r="M87" i="1"/>
  <c r="M101" i="1"/>
  <c r="M52" i="1"/>
  <c r="M82" i="1"/>
  <c r="M90" i="1"/>
  <c r="M94" i="1"/>
  <c r="M67" i="1"/>
  <c r="M70" i="1"/>
  <c r="M73" i="1"/>
  <c r="M58" i="1"/>
  <c r="M66" i="1"/>
  <c r="M71" i="1"/>
  <c r="M104" i="1"/>
  <c r="M61" i="1"/>
  <c r="M97" i="1"/>
  <c r="G15" i="1"/>
  <c r="G16" i="1"/>
  <c r="W8" i="1"/>
  <c r="AF8" i="1"/>
  <c r="M105" i="1"/>
  <c r="M46" i="1"/>
  <c r="M99" i="1"/>
  <c r="M96" i="1"/>
  <c r="M91" i="1"/>
  <c r="J7" i="1"/>
  <c r="J6" i="1"/>
  <c r="D2" i="12"/>
  <c r="D3" i="12"/>
  <c r="H6" i="1"/>
  <c r="H7" i="1"/>
  <c r="I7" i="1"/>
  <c r="I6" i="1"/>
  <c r="AO85" i="1"/>
  <c r="AQ43" i="1"/>
  <c r="AP85" i="1"/>
  <c r="AO43" i="1"/>
  <c r="AQ61" i="1"/>
  <c r="AO61" i="1"/>
  <c r="AP103" i="1"/>
  <c r="AQ103" i="1"/>
  <c r="AO89" i="1"/>
  <c r="AQ89" i="1"/>
  <c r="AO82" i="1"/>
  <c r="AO103" i="1"/>
  <c r="AP89" i="1"/>
  <c r="AQ54" i="1"/>
  <c r="AP82" i="1"/>
  <c r="AP105" i="1"/>
  <c r="AO105" i="1"/>
  <c r="AQ105" i="1"/>
  <c r="AQ71" i="1"/>
  <c r="AP71" i="1"/>
  <c r="AO71" i="1"/>
  <c r="AQ83" i="1"/>
  <c r="AP83" i="1"/>
  <c r="AO83" i="1"/>
  <c r="AP77" i="1"/>
  <c r="AO77" i="1"/>
  <c r="AQ77" i="1"/>
  <c r="AO60" i="1"/>
  <c r="AQ60" i="1"/>
  <c r="AP60" i="1"/>
  <c r="AQ90" i="1"/>
  <c r="AP90" i="1"/>
  <c r="AO90" i="1"/>
  <c r="AQ62" i="1"/>
  <c r="AP62" i="1"/>
  <c r="AO62" i="1"/>
  <c r="AQ74" i="1"/>
  <c r="AP74" i="1"/>
  <c r="AO74" i="1"/>
  <c r="AQ102" i="1"/>
  <c r="AP102" i="1"/>
  <c r="AO102" i="1"/>
  <c r="AO96" i="1"/>
  <c r="AQ96" i="1"/>
  <c r="AP96" i="1"/>
  <c r="AQ51" i="1"/>
  <c r="AP51" i="1"/>
  <c r="AO51" i="1"/>
  <c r="AO76" i="1"/>
  <c r="AQ76" i="1"/>
  <c r="AP76" i="1"/>
  <c r="AQ98" i="1"/>
  <c r="AP98" i="1"/>
  <c r="AO98" i="1"/>
  <c r="AO72" i="1"/>
  <c r="AQ72" i="1"/>
  <c r="AP72" i="1"/>
  <c r="AQ59" i="1"/>
  <c r="AP59" i="1"/>
  <c r="AO59" i="1"/>
  <c r="AO68" i="1"/>
  <c r="AQ68" i="1"/>
  <c r="AP68" i="1"/>
  <c r="AQ91" i="1"/>
  <c r="AP91" i="1"/>
  <c r="AO91" i="1"/>
  <c r="AP53" i="1"/>
  <c r="AO53" i="1"/>
  <c r="AQ53" i="1"/>
  <c r="AO88" i="1"/>
  <c r="AQ88" i="1"/>
  <c r="AP88" i="1"/>
  <c r="AQ107" i="1"/>
  <c r="AP107" i="1"/>
  <c r="AO107" i="1"/>
  <c r="AQ63" i="1"/>
  <c r="AP63" i="1"/>
  <c r="AO63" i="1"/>
  <c r="AO64" i="1"/>
  <c r="AQ64" i="1"/>
  <c r="AP64" i="1"/>
  <c r="AO52" i="1"/>
  <c r="AQ52" i="1"/>
  <c r="AP52" i="1"/>
  <c r="AO104" i="1"/>
  <c r="AQ104" i="1"/>
  <c r="AP104" i="1"/>
  <c r="AP101" i="1"/>
  <c r="AO101" i="1"/>
  <c r="AQ101" i="1"/>
  <c r="AP65" i="1"/>
  <c r="AO65" i="1"/>
  <c r="AQ65" i="1"/>
  <c r="AO84" i="1"/>
  <c r="AQ84" i="1"/>
  <c r="AP84" i="1"/>
  <c r="AO48" i="1"/>
  <c r="AQ48" i="1"/>
  <c r="AP48" i="1"/>
  <c r="AP45" i="1"/>
  <c r="AO45" i="1"/>
  <c r="AQ45" i="1"/>
  <c r="AQ99" i="1"/>
  <c r="AP99" i="1"/>
  <c r="AO99" i="1"/>
  <c r="AQ55" i="1"/>
  <c r="AP55" i="1"/>
  <c r="AO55" i="1"/>
  <c r="AQ94" i="1"/>
  <c r="AP94" i="1"/>
  <c r="AO94" i="1"/>
  <c r="AP57" i="1"/>
  <c r="AO57" i="1"/>
  <c r="AQ57" i="1"/>
  <c r="AQ67" i="1"/>
  <c r="AP67" i="1"/>
  <c r="AO67" i="1"/>
  <c r="AQ95" i="1"/>
  <c r="AP95" i="1"/>
  <c r="AO95" i="1"/>
  <c r="AP69" i="1"/>
  <c r="AO69" i="1"/>
  <c r="AQ69" i="1"/>
  <c r="AO44" i="1"/>
  <c r="AQ44" i="1"/>
  <c r="AP44" i="1"/>
  <c r="AQ75" i="1"/>
  <c r="AP75" i="1"/>
  <c r="AO75" i="1"/>
  <c r="AQ79" i="1"/>
  <c r="AP79" i="1"/>
  <c r="AO79" i="1"/>
  <c r="AQ58" i="1"/>
  <c r="AP58" i="1"/>
  <c r="AO58" i="1"/>
  <c r="AQ87" i="1"/>
  <c r="AP87" i="1"/>
  <c r="AO87" i="1"/>
  <c r="AG98" i="1"/>
  <c r="AG72" i="1"/>
  <c r="AG59" i="1"/>
  <c r="AG68" i="1"/>
  <c r="AG91" i="1"/>
  <c r="AG53" i="1"/>
  <c r="AG88" i="1"/>
  <c r="AG69" i="1"/>
  <c r="AG77" i="1"/>
  <c r="AG44" i="1"/>
  <c r="AG60" i="1"/>
  <c r="AG75" i="1"/>
  <c r="AG79" i="1"/>
  <c r="AG84" i="1"/>
  <c r="AG58" i="1"/>
  <c r="AG55" i="1"/>
  <c r="AG94" i="1"/>
  <c r="AG76" i="1"/>
  <c r="AG62" i="1"/>
  <c r="AG105" i="1"/>
  <c r="AG67" i="1"/>
  <c r="AG74" i="1"/>
  <c r="AG71" i="1"/>
  <c r="AG95" i="1"/>
  <c r="AG83" i="1"/>
  <c r="AG102" i="1"/>
  <c r="AG107" i="1"/>
  <c r="AG63" i="1"/>
  <c r="AG64" i="1"/>
  <c r="AG52" i="1"/>
  <c r="AG104" i="1"/>
  <c r="AG101" i="1"/>
  <c r="AG65" i="1"/>
  <c r="AG96" i="1"/>
  <c r="AG48" i="1"/>
  <c r="AG45" i="1"/>
  <c r="AG99" i="1"/>
  <c r="AG51" i="1"/>
  <c r="AG87" i="1"/>
  <c r="AG90" i="1"/>
  <c r="AG57" i="1"/>
  <c r="J16" i="1"/>
  <c r="H16" i="1"/>
  <c r="I16" i="1"/>
  <c r="H8" i="1"/>
  <c r="J8" i="1"/>
  <c r="I8" i="1"/>
  <c r="W9" i="1"/>
  <c r="AF9" i="1"/>
  <c r="G17" i="1"/>
  <c r="E2" i="12"/>
  <c r="E3" i="12"/>
  <c r="AO7" i="1"/>
  <c r="AQ7" i="1"/>
  <c r="AP7" i="1"/>
  <c r="AI7" i="1"/>
  <c r="AH7" i="1"/>
  <c r="AG7" i="1"/>
  <c r="AG8" i="1"/>
  <c r="AG9" i="1"/>
  <c r="X7" i="1"/>
  <c r="H17" i="1"/>
  <c r="I17" i="1"/>
  <c r="J17" i="1"/>
  <c r="G18" i="1"/>
  <c r="W10" i="1"/>
  <c r="AF10" i="1"/>
  <c r="J9" i="1"/>
  <c r="H9" i="1"/>
  <c r="I9" i="1"/>
  <c r="F2" i="12"/>
  <c r="F3" i="12"/>
  <c r="D6" i="12"/>
  <c r="D5" i="12"/>
  <c r="AH8" i="1"/>
  <c r="AQ8" i="1"/>
  <c r="AP8" i="1"/>
  <c r="AO8" i="1"/>
  <c r="AI8" i="1"/>
  <c r="AG10" i="1"/>
  <c r="X8" i="1"/>
  <c r="J18" i="1"/>
  <c r="I18" i="1"/>
  <c r="H18" i="1"/>
  <c r="G19" i="1"/>
  <c r="W11" i="1"/>
  <c r="AF11" i="1"/>
  <c r="I10" i="1"/>
  <c r="H10" i="1"/>
  <c r="J10" i="1"/>
  <c r="G2" i="12"/>
  <c r="G3" i="12"/>
  <c r="E6" i="12"/>
  <c r="E5" i="12"/>
  <c r="AG11" i="1"/>
  <c r="X9" i="1"/>
  <c r="J19" i="1"/>
  <c r="I19" i="1"/>
  <c r="H19" i="1"/>
  <c r="W12" i="1"/>
  <c r="AF12" i="1"/>
  <c r="G20" i="1"/>
  <c r="J11" i="1"/>
  <c r="I11" i="1"/>
  <c r="H11" i="1"/>
  <c r="H2" i="12"/>
  <c r="H3" i="12"/>
  <c r="F6" i="12"/>
  <c r="F5" i="12"/>
  <c r="AP9" i="1"/>
  <c r="AQ9" i="1"/>
  <c r="AH9" i="1"/>
  <c r="AH10" i="1"/>
  <c r="AO9" i="1"/>
  <c r="AP10" i="1"/>
  <c r="AQ10" i="1"/>
  <c r="AO10" i="1"/>
  <c r="AI9" i="1"/>
  <c r="AI10" i="1"/>
  <c r="AG12" i="1"/>
  <c r="X10" i="1"/>
  <c r="I20" i="1"/>
  <c r="H20" i="1"/>
  <c r="J20" i="1"/>
  <c r="G21" i="1"/>
  <c r="W13" i="1"/>
  <c r="AF13" i="1"/>
  <c r="J12" i="1"/>
  <c r="H12" i="1"/>
  <c r="I12" i="1"/>
  <c r="I2" i="12"/>
  <c r="I3" i="12"/>
  <c r="G6" i="12"/>
  <c r="G5" i="12"/>
  <c r="AI11" i="1"/>
  <c r="AP11" i="1"/>
  <c r="AQ11" i="1"/>
  <c r="AH11" i="1"/>
  <c r="AO11" i="1"/>
  <c r="X11" i="1"/>
  <c r="AG13" i="1"/>
  <c r="J21" i="1"/>
  <c r="I21" i="1"/>
  <c r="H21" i="1"/>
  <c r="W14" i="1"/>
  <c r="AF14" i="1"/>
  <c r="G22" i="1"/>
  <c r="J13" i="1"/>
  <c r="I13" i="1"/>
  <c r="H13" i="1"/>
  <c r="J2" i="12"/>
  <c r="J3" i="12"/>
  <c r="H6" i="12"/>
  <c r="H5" i="12"/>
  <c r="AI12" i="1"/>
  <c r="AQ12" i="1"/>
  <c r="AH12" i="1"/>
  <c r="X12" i="1"/>
  <c r="AG14" i="1"/>
  <c r="J22" i="1"/>
  <c r="I22" i="1"/>
  <c r="H22" i="1"/>
  <c r="W15" i="1"/>
  <c r="AF15" i="1"/>
  <c r="G23" i="1"/>
  <c r="J14" i="1"/>
  <c r="I14" i="1"/>
  <c r="H14" i="1"/>
  <c r="K2" i="12"/>
  <c r="K3" i="12"/>
  <c r="I6" i="12"/>
  <c r="I5" i="12"/>
  <c r="AP12" i="1"/>
  <c r="AO12" i="1"/>
  <c r="AP13" i="1"/>
  <c r="AO13" i="1"/>
  <c r="AH13" i="1"/>
  <c r="AQ13" i="1"/>
  <c r="AI13" i="1"/>
  <c r="X13" i="1"/>
  <c r="AG15" i="1"/>
  <c r="I23" i="1"/>
  <c r="H23" i="1"/>
  <c r="J23" i="1"/>
  <c r="X14" i="1"/>
  <c r="G24" i="1"/>
  <c r="W16" i="1"/>
  <c r="AF16" i="1"/>
  <c r="J15" i="1"/>
  <c r="H15" i="1"/>
  <c r="I15" i="1"/>
  <c r="L2" i="12"/>
  <c r="L3" i="12"/>
  <c r="J6" i="12"/>
  <c r="J5" i="12"/>
  <c r="AO14" i="1"/>
  <c r="AQ14" i="1"/>
  <c r="AH14" i="1"/>
  <c r="AI14" i="1"/>
  <c r="AG16" i="1"/>
  <c r="AG17" i="1"/>
  <c r="AG18" i="1"/>
  <c r="AG19" i="1"/>
  <c r="AG20" i="1"/>
  <c r="AG21" i="1"/>
  <c r="AG22" i="1"/>
  <c r="AG23" i="1"/>
  <c r="J24" i="1"/>
  <c r="I24" i="1"/>
  <c r="H24" i="1"/>
  <c r="W17" i="1"/>
  <c r="X15" i="1"/>
  <c r="G25" i="1"/>
  <c r="M2" i="12"/>
  <c r="M3" i="12"/>
  <c r="K6" i="12"/>
  <c r="K5" i="12"/>
  <c r="M15" i="1"/>
  <c r="AP14" i="1"/>
  <c r="AG24" i="1"/>
  <c r="I25" i="1"/>
  <c r="H25" i="1"/>
  <c r="J25" i="1"/>
  <c r="AF17" i="1"/>
  <c r="W18" i="1"/>
  <c r="W19" i="1"/>
  <c r="W20" i="1"/>
  <c r="W21" i="1"/>
  <c r="W22" i="1"/>
  <c r="W23" i="1"/>
  <c r="W24" i="1"/>
  <c r="W25" i="1"/>
  <c r="W26" i="1"/>
  <c r="X16" i="1"/>
  <c r="AD16" i="1"/>
  <c r="M16" i="1"/>
  <c r="G26" i="1"/>
  <c r="N2" i="12"/>
  <c r="N3" i="12"/>
  <c r="L6" i="12"/>
  <c r="L5" i="12"/>
  <c r="AH15" i="1"/>
  <c r="AP15" i="1"/>
  <c r="AQ15" i="1"/>
  <c r="AO15" i="1"/>
  <c r="AI15" i="1"/>
  <c r="AI16" i="1"/>
  <c r="AO16" i="1"/>
  <c r="AP16" i="1"/>
  <c r="AQ16" i="1"/>
  <c r="AH16" i="1"/>
  <c r="AG25" i="1"/>
  <c r="J26" i="1"/>
  <c r="H26" i="1"/>
  <c r="I26" i="1"/>
  <c r="X17" i="1"/>
  <c r="AF18" i="1"/>
  <c r="AD17" i="1"/>
  <c r="M17" i="1"/>
  <c r="G27" i="1"/>
  <c r="W27" i="1"/>
  <c r="O2" i="12"/>
  <c r="O3" i="12"/>
  <c r="AP17" i="1"/>
  <c r="AO17" i="1"/>
  <c r="AQ17" i="1"/>
  <c r="AG26" i="1"/>
  <c r="H27" i="1"/>
  <c r="J27" i="1"/>
  <c r="I27" i="1"/>
  <c r="AH17" i="1"/>
  <c r="AI17" i="1"/>
  <c r="AF19" i="1"/>
  <c r="AD18" i="1"/>
  <c r="M18" i="1"/>
  <c r="X18" i="1"/>
  <c r="G28" i="1"/>
  <c r="W28" i="1"/>
  <c r="P2" i="12"/>
  <c r="P3" i="12"/>
  <c r="M6" i="12"/>
  <c r="M5" i="12"/>
  <c r="AI18" i="1"/>
  <c r="AH18" i="1"/>
  <c r="AP18" i="1"/>
  <c r="AQ18" i="1"/>
  <c r="AO18" i="1"/>
  <c r="J28" i="1"/>
  <c r="I28" i="1"/>
  <c r="H28" i="1"/>
  <c r="AG27" i="1"/>
  <c r="X19" i="1"/>
  <c r="AF20" i="1"/>
  <c r="AD19" i="1"/>
  <c r="M19" i="1"/>
  <c r="G29" i="1"/>
  <c r="W29" i="1"/>
  <c r="Q2" i="12"/>
  <c r="Q3" i="12"/>
  <c r="N6" i="12"/>
  <c r="N5" i="12"/>
  <c r="AI19" i="1"/>
  <c r="AQ19" i="1"/>
  <c r="AO19" i="1"/>
  <c r="J29" i="1"/>
  <c r="I29" i="1"/>
  <c r="H29" i="1"/>
  <c r="AG28" i="1"/>
  <c r="AF21" i="1"/>
  <c r="AD20" i="1"/>
  <c r="M20" i="1"/>
  <c r="X20" i="1"/>
  <c r="G30" i="1"/>
  <c r="W30" i="1"/>
  <c r="R2" i="12"/>
  <c r="R3" i="12"/>
  <c r="O6" i="12"/>
  <c r="O5" i="12"/>
  <c r="AH19" i="1"/>
  <c r="AP19" i="1"/>
  <c r="AP20" i="1"/>
  <c r="AG29" i="1"/>
  <c r="J30" i="1"/>
  <c r="H30" i="1"/>
  <c r="I30" i="1"/>
  <c r="AF22" i="1"/>
  <c r="AF23" i="1"/>
  <c r="X21" i="1"/>
  <c r="AD21" i="1"/>
  <c r="M21" i="1"/>
  <c r="G31" i="1"/>
  <c r="W31" i="1"/>
  <c r="S2" i="12"/>
  <c r="S3" i="12"/>
  <c r="P6" i="12"/>
  <c r="P5" i="12"/>
  <c r="AH20" i="1"/>
  <c r="AQ20" i="1"/>
  <c r="AO20" i="1"/>
  <c r="AI20" i="1"/>
  <c r="AI21" i="1"/>
  <c r="AO21" i="1"/>
  <c r="AP21" i="1"/>
  <c r="AG30" i="1"/>
  <c r="I31" i="1"/>
  <c r="H31" i="1"/>
  <c r="J31" i="1"/>
  <c r="AD22" i="1"/>
  <c r="M22" i="1"/>
  <c r="X22" i="1"/>
  <c r="AF24" i="1"/>
  <c r="G32" i="1"/>
  <c r="W32" i="1"/>
  <c r="T2" i="12"/>
  <c r="T3" i="12"/>
  <c r="Q6" i="12"/>
  <c r="Q5" i="12"/>
  <c r="AQ21" i="1"/>
  <c r="AH21" i="1"/>
  <c r="AI22" i="1"/>
  <c r="AP22" i="1"/>
  <c r="J32" i="1"/>
  <c r="H32" i="1"/>
  <c r="I32" i="1"/>
  <c r="AG31" i="1"/>
  <c r="AD23" i="1"/>
  <c r="M23" i="1"/>
  <c r="X23" i="1"/>
  <c r="AF25" i="1"/>
  <c r="G33" i="1"/>
  <c r="W33" i="1"/>
  <c r="U2" i="12"/>
  <c r="U3" i="12"/>
  <c r="R6" i="12"/>
  <c r="R5" i="12"/>
  <c r="AQ22" i="1"/>
  <c r="AH22" i="1"/>
  <c r="AO22" i="1"/>
  <c r="AP23" i="1"/>
  <c r="AO23" i="1"/>
  <c r="AQ23" i="1"/>
  <c r="AI23" i="1"/>
  <c r="X24" i="1"/>
  <c r="J33" i="1"/>
  <c r="I33" i="1"/>
  <c r="H33" i="1"/>
  <c r="AG32" i="1"/>
  <c r="AD24" i="1"/>
  <c r="M24" i="1"/>
  <c r="AF26" i="1"/>
  <c r="G34" i="1"/>
  <c r="W34" i="1"/>
  <c r="V2" i="12"/>
  <c r="V3" i="12"/>
  <c r="S6" i="12"/>
  <c r="S5" i="12"/>
  <c r="AH23" i="1"/>
  <c r="AH24" i="1"/>
  <c r="AI24" i="1"/>
  <c r="AO24" i="1"/>
  <c r="AP24" i="1"/>
  <c r="J34" i="1"/>
  <c r="H34" i="1"/>
  <c r="I34" i="1"/>
  <c r="AG33" i="1"/>
  <c r="AD25" i="1"/>
  <c r="M25" i="1"/>
  <c r="X25" i="1"/>
  <c r="AF27" i="1"/>
  <c r="G35" i="1"/>
  <c r="W35" i="1"/>
  <c r="W2" i="12"/>
  <c r="W3" i="12"/>
  <c r="T6" i="12"/>
  <c r="T5" i="12"/>
  <c r="AQ24" i="1"/>
  <c r="AP25" i="1"/>
  <c r="AO25" i="1"/>
  <c r="AQ25" i="1"/>
  <c r="AH25" i="1"/>
  <c r="AI25" i="1"/>
  <c r="J35" i="1"/>
  <c r="H35" i="1"/>
  <c r="I35" i="1"/>
  <c r="AG34" i="1"/>
  <c r="X26" i="1"/>
  <c r="AD26" i="1"/>
  <c r="M26" i="1"/>
  <c r="AF28" i="1"/>
  <c r="G36" i="1"/>
  <c r="W36" i="1"/>
  <c r="X2" i="12"/>
  <c r="X3" i="12"/>
  <c r="U6" i="12"/>
  <c r="U5" i="12"/>
  <c r="AI26" i="1"/>
  <c r="AH26" i="1"/>
  <c r="AP26" i="1"/>
  <c r="AO26" i="1"/>
  <c r="AQ26" i="1"/>
  <c r="AG35" i="1"/>
  <c r="J36" i="1"/>
  <c r="H36" i="1"/>
  <c r="I36" i="1"/>
  <c r="AD27" i="1"/>
  <c r="M27" i="1"/>
  <c r="X27" i="1"/>
  <c r="AF29" i="1"/>
  <c r="G37" i="1"/>
  <c r="W37" i="1"/>
  <c r="Y2" i="12"/>
  <c r="Y3" i="12"/>
  <c r="V6" i="12"/>
  <c r="V5" i="12"/>
  <c r="AP27" i="1"/>
  <c r="AQ27" i="1"/>
  <c r="AO27" i="1"/>
  <c r="AH27" i="1"/>
  <c r="AI27" i="1"/>
  <c r="I37" i="1"/>
  <c r="H37" i="1"/>
  <c r="J37" i="1"/>
  <c r="AG36" i="1"/>
  <c r="X28" i="1"/>
  <c r="AD28" i="1"/>
  <c r="M28" i="1"/>
  <c r="AF30" i="1"/>
  <c r="G38" i="1"/>
  <c r="W38" i="1"/>
  <c r="Z2" i="12"/>
  <c r="Z3" i="12"/>
  <c r="W6" i="12"/>
  <c r="W5" i="12"/>
  <c r="AI28" i="1"/>
  <c r="AQ28" i="1"/>
  <c r="AP28" i="1"/>
  <c r="AO28" i="1"/>
  <c r="AH28" i="1"/>
  <c r="AG37" i="1"/>
  <c r="J38" i="1"/>
  <c r="H38" i="1"/>
  <c r="I38" i="1"/>
  <c r="AD29" i="1"/>
  <c r="M29" i="1"/>
  <c r="X29" i="1"/>
  <c r="AF31" i="1"/>
  <c r="G39" i="1"/>
  <c r="W39" i="1"/>
  <c r="AA2" i="12"/>
  <c r="AA3" i="12"/>
  <c r="X6" i="12"/>
  <c r="X5" i="12"/>
  <c r="AI29" i="1"/>
  <c r="J39" i="1"/>
  <c r="I39" i="1"/>
  <c r="H39" i="1"/>
  <c r="AG38" i="1"/>
  <c r="X30" i="1"/>
  <c r="AD30" i="1"/>
  <c r="M30" i="1"/>
  <c r="AF32" i="1"/>
  <c r="G40" i="1"/>
  <c r="W40" i="1"/>
  <c r="AB2" i="12"/>
  <c r="AB3" i="12"/>
  <c r="Y6" i="12"/>
  <c r="Y5" i="12"/>
  <c r="AH29" i="1"/>
  <c r="AQ29" i="1"/>
  <c r="AO29" i="1"/>
  <c r="AP29" i="1"/>
  <c r="AQ30" i="1"/>
  <c r="AO30" i="1"/>
  <c r="AP30" i="1"/>
  <c r="AH30" i="1"/>
  <c r="AI30" i="1"/>
  <c r="J40" i="1"/>
  <c r="H40" i="1"/>
  <c r="I40" i="1"/>
  <c r="AG39" i="1"/>
  <c r="AD31" i="1"/>
  <c r="M31" i="1"/>
  <c r="X31" i="1"/>
  <c r="AF33" i="1"/>
  <c r="G41" i="1"/>
  <c r="W41" i="1"/>
  <c r="AC2" i="12"/>
  <c r="AC3" i="12"/>
  <c r="Z6" i="12"/>
  <c r="Z5" i="12"/>
  <c r="AP31" i="1"/>
  <c r="AQ31" i="1"/>
  <c r="AO31" i="1"/>
  <c r="AH31" i="1"/>
  <c r="AI31" i="1"/>
  <c r="H41" i="1"/>
  <c r="J41" i="1"/>
  <c r="I41" i="1"/>
  <c r="AG40" i="1"/>
  <c r="X32" i="1"/>
  <c r="AD32" i="1"/>
  <c r="M32" i="1"/>
  <c r="AF34" i="1"/>
  <c r="G42" i="1"/>
  <c r="W42" i="1"/>
  <c r="AD2" i="12"/>
  <c r="AD3" i="12"/>
  <c r="AA6" i="12"/>
  <c r="AA5" i="12"/>
  <c r="AI32" i="1"/>
  <c r="AG41" i="1"/>
  <c r="AD33" i="1"/>
  <c r="M33" i="1"/>
  <c r="X33" i="1"/>
  <c r="X34" i="1"/>
  <c r="AF35" i="1"/>
  <c r="G43" i="1"/>
  <c r="W43" i="1"/>
  <c r="AE2" i="12"/>
  <c r="AE3" i="12"/>
  <c r="AB6" i="12"/>
  <c r="AB5" i="12"/>
  <c r="AH32" i="1"/>
  <c r="AP32" i="1"/>
  <c r="AQ32" i="1"/>
  <c r="AO32" i="1"/>
  <c r="AI33" i="1"/>
  <c r="AG42" i="1"/>
  <c r="AD34" i="1"/>
  <c r="M34" i="1"/>
  <c r="AF36" i="1"/>
  <c r="G44" i="1"/>
  <c r="W44" i="1"/>
  <c r="AF2" i="12"/>
  <c r="AF3" i="12"/>
  <c r="AC6" i="12"/>
  <c r="AC5" i="12"/>
  <c r="AI34" i="1"/>
  <c r="AH33" i="1"/>
  <c r="AH34" i="1"/>
  <c r="AO33" i="1"/>
  <c r="AP33" i="1"/>
  <c r="AQ33" i="1"/>
  <c r="AP34" i="1"/>
  <c r="AQ34" i="1"/>
  <c r="AD35" i="1"/>
  <c r="M35" i="1"/>
  <c r="X35" i="1"/>
  <c r="X36" i="1"/>
  <c r="AF37" i="1"/>
  <c r="G45" i="1"/>
  <c r="W45" i="1"/>
  <c r="AG2" i="12"/>
  <c r="AG3" i="12"/>
  <c r="AD6" i="12"/>
  <c r="AD5" i="12"/>
  <c r="AO34" i="1"/>
  <c r="AI35" i="1"/>
  <c r="AD36" i="1"/>
  <c r="M36" i="1"/>
  <c r="AF38" i="1"/>
  <c r="G46" i="1"/>
  <c r="W46" i="1"/>
  <c r="AH2" i="12"/>
  <c r="AH3" i="12"/>
  <c r="AE6" i="12"/>
  <c r="AE5" i="12"/>
  <c r="AI36" i="1"/>
  <c r="AO35" i="1"/>
  <c r="AP35" i="1"/>
  <c r="AH35" i="1"/>
  <c r="AH36" i="1"/>
  <c r="AQ35" i="1"/>
  <c r="AQ36" i="1"/>
  <c r="AD37" i="1"/>
  <c r="M37" i="1"/>
  <c r="X37" i="1"/>
  <c r="AF39" i="1"/>
  <c r="G47" i="1"/>
  <c r="W47" i="1"/>
  <c r="AI2" i="12"/>
  <c r="AI3" i="12"/>
  <c r="AF6" i="12"/>
  <c r="AF5" i="12"/>
  <c r="X38" i="1"/>
  <c r="AP36" i="1"/>
  <c r="AO37" i="1"/>
  <c r="AO36" i="1"/>
  <c r="AH37" i="1"/>
  <c r="AD38" i="1"/>
  <c r="M38" i="1"/>
  <c r="X39" i="1"/>
  <c r="AF40" i="1"/>
  <c r="G48" i="1"/>
  <c r="W48" i="1"/>
  <c r="AJ2" i="12"/>
  <c r="AJ3" i="12"/>
  <c r="AG6" i="12"/>
  <c r="AG5" i="12"/>
  <c r="AP37" i="1"/>
  <c r="AI37" i="1"/>
  <c r="AI38" i="1"/>
  <c r="AQ37" i="1"/>
  <c r="AQ38" i="1"/>
  <c r="AO38" i="1"/>
  <c r="AP38" i="1"/>
  <c r="AH38" i="1"/>
  <c r="AD39" i="1"/>
  <c r="M39" i="1"/>
  <c r="X40" i="1"/>
  <c r="AF41" i="1"/>
  <c r="G49" i="1"/>
  <c r="W49" i="1"/>
  <c r="AK2" i="12"/>
  <c r="AK3" i="12"/>
  <c r="AH6" i="12"/>
  <c r="AH5" i="12"/>
  <c r="AI39" i="1"/>
  <c r="AO39" i="1"/>
  <c r="AQ39" i="1"/>
  <c r="AP39" i="1"/>
  <c r="AH39" i="1"/>
  <c r="AD40" i="1"/>
  <c r="M40" i="1"/>
  <c r="X41" i="1"/>
  <c r="X42" i="1"/>
  <c r="X43" i="1"/>
  <c r="X44" i="1"/>
  <c r="X45" i="1"/>
  <c r="X46" i="1"/>
  <c r="X47" i="1"/>
  <c r="X48" i="1"/>
  <c r="X49" i="1"/>
  <c r="AF42" i="1"/>
  <c r="G50" i="1"/>
  <c r="W50" i="1"/>
  <c r="AL2" i="12"/>
  <c r="AL3" i="12"/>
  <c r="AI6" i="12"/>
  <c r="AI5" i="12"/>
  <c r="AI40" i="1"/>
  <c r="AD41" i="1"/>
  <c r="M41" i="1"/>
  <c r="AD42" i="1"/>
  <c r="AF43" i="1"/>
  <c r="X50" i="1"/>
  <c r="G51" i="1"/>
  <c r="W51" i="1"/>
  <c r="AM2" i="12"/>
  <c r="AM3" i="12"/>
  <c r="AJ6" i="12"/>
  <c r="AJ5" i="12"/>
  <c r="AO40" i="1"/>
  <c r="AQ40" i="1"/>
  <c r="AH40" i="1"/>
  <c r="AH41" i="1"/>
  <c r="AH42" i="1"/>
  <c r="AH43" i="1"/>
  <c r="AP40" i="1"/>
  <c r="AI41" i="1"/>
  <c r="AI42" i="1"/>
  <c r="AO42" i="1"/>
  <c r="AP42" i="1"/>
  <c r="AQ42" i="1"/>
  <c r="AQ41" i="1"/>
  <c r="AF44" i="1"/>
  <c r="X51" i="1"/>
  <c r="G52" i="1"/>
  <c r="W52" i="1"/>
  <c r="AN2" i="12"/>
  <c r="AN3" i="12"/>
  <c r="AK6" i="12"/>
  <c r="AK5" i="12"/>
  <c r="AO41" i="1"/>
  <c r="AO6" i="1"/>
  <c r="J20" i="4"/>
  <c r="AP41" i="1"/>
  <c r="AP6" i="1"/>
  <c r="J21" i="4"/>
  <c r="AQ6" i="1"/>
  <c r="J22" i="4"/>
  <c r="AI43" i="1"/>
  <c r="AF45" i="1"/>
  <c r="AH44" i="1"/>
  <c r="X52" i="1"/>
  <c r="G53" i="1"/>
  <c r="W53" i="1"/>
  <c r="AO2" i="12"/>
  <c r="AO3" i="12"/>
  <c r="AL6" i="12"/>
  <c r="AL5" i="12"/>
  <c r="AI44" i="1"/>
  <c r="AF46" i="1"/>
  <c r="AH45" i="1"/>
  <c r="X53" i="1"/>
  <c r="G54" i="1"/>
  <c r="W54" i="1"/>
  <c r="AP2" i="12"/>
  <c r="AP3" i="12"/>
  <c r="AM6" i="12"/>
  <c r="AM5" i="12"/>
  <c r="AI45" i="1"/>
  <c r="AF47" i="1"/>
  <c r="AH46" i="1"/>
  <c r="X54" i="1"/>
  <c r="G55" i="1"/>
  <c r="W55" i="1"/>
  <c r="AQ2" i="12"/>
  <c r="AQ3" i="12"/>
  <c r="AN6" i="12"/>
  <c r="AN5" i="12"/>
  <c r="AI46" i="1"/>
  <c r="AF48" i="1"/>
  <c r="AH47" i="1"/>
  <c r="X55" i="1"/>
  <c r="G56" i="1"/>
  <c r="W56" i="1"/>
  <c r="AR2" i="12"/>
  <c r="AR3" i="12"/>
  <c r="AO6" i="12"/>
  <c r="AO5" i="12"/>
  <c r="AI47" i="1"/>
  <c r="AF49" i="1"/>
  <c r="AH48" i="1"/>
  <c r="X56" i="1"/>
  <c r="G57" i="1"/>
  <c r="W57" i="1"/>
  <c r="AS2" i="12"/>
  <c r="AS3" i="12"/>
  <c r="AP6" i="12"/>
  <c r="AP5" i="12"/>
  <c r="AI48" i="1"/>
  <c r="AF50" i="1"/>
  <c r="AH49" i="1"/>
  <c r="X57" i="1"/>
  <c r="G58" i="1"/>
  <c r="W58" i="1"/>
  <c r="AT2" i="12"/>
  <c r="AT3" i="12"/>
  <c r="AQ6" i="12"/>
  <c r="AQ5" i="12"/>
  <c r="AI49" i="1"/>
  <c r="AF51" i="1"/>
  <c r="AH50" i="1"/>
  <c r="X58" i="1"/>
  <c r="G59" i="1"/>
  <c r="W59" i="1"/>
  <c r="AU2" i="12"/>
  <c r="AU3" i="12"/>
  <c r="AR6" i="12"/>
  <c r="AR5" i="12"/>
  <c r="AI50" i="1"/>
  <c r="AF52" i="1"/>
  <c r="AH51" i="1"/>
  <c r="X59" i="1"/>
  <c r="G60" i="1"/>
  <c r="W60" i="1"/>
  <c r="AV2" i="12"/>
  <c r="AV3" i="12"/>
  <c r="AS6" i="12"/>
  <c r="AS5" i="12"/>
  <c r="AI51" i="1"/>
  <c r="AF53" i="1"/>
  <c r="AH52" i="1"/>
  <c r="X60" i="1"/>
  <c r="G61" i="1"/>
  <c r="W61" i="1"/>
  <c r="AW2" i="12"/>
  <c r="AW3" i="12"/>
  <c r="AT6" i="12"/>
  <c r="AT5" i="12"/>
  <c r="AI52" i="1"/>
  <c r="AF54" i="1"/>
  <c r="AH53" i="1"/>
  <c r="X61" i="1"/>
  <c r="G62" i="1"/>
  <c r="W62" i="1"/>
  <c r="AX2" i="12"/>
  <c r="AX3" i="12"/>
  <c r="AU6" i="12"/>
  <c r="AU5" i="12"/>
  <c r="AI53" i="1"/>
  <c r="AF55" i="1"/>
  <c r="AH54" i="1"/>
  <c r="X62" i="1"/>
  <c r="G63" i="1"/>
  <c r="W63" i="1"/>
  <c r="AY2" i="12"/>
  <c r="AY3" i="12"/>
  <c r="AV6" i="12"/>
  <c r="AV5" i="12"/>
  <c r="AI54" i="1"/>
  <c r="AF56" i="1"/>
  <c r="AH55" i="1"/>
  <c r="X63" i="1"/>
  <c r="G64" i="1"/>
  <c r="W64" i="1"/>
  <c r="AZ2" i="12"/>
  <c r="AZ3" i="12"/>
  <c r="AW6" i="12"/>
  <c r="AW5" i="12"/>
  <c r="AI55" i="1"/>
  <c r="AF57" i="1"/>
  <c r="AH56" i="1"/>
  <c r="X64" i="1"/>
  <c r="G65" i="1"/>
  <c r="W65" i="1"/>
  <c r="BA2" i="12"/>
  <c r="BA3" i="12"/>
  <c r="AX6" i="12"/>
  <c r="AX5" i="12"/>
  <c r="AI56" i="1"/>
  <c r="AF58" i="1"/>
  <c r="AH57" i="1"/>
  <c r="X65" i="1"/>
  <c r="G66" i="1"/>
  <c r="W66" i="1"/>
  <c r="BB2" i="12"/>
  <c r="BB3" i="12"/>
  <c r="AY6" i="12"/>
  <c r="AY5" i="12"/>
  <c r="AI57" i="1"/>
  <c r="AF59" i="1"/>
  <c r="AH58" i="1"/>
  <c r="X66" i="1"/>
  <c r="G67" i="1"/>
  <c r="W67" i="1"/>
  <c r="BC2" i="12"/>
  <c r="BC3" i="12"/>
  <c r="AZ6" i="12"/>
  <c r="AZ5" i="12"/>
  <c r="AI58" i="1"/>
  <c r="AF60" i="1"/>
  <c r="AH59" i="1"/>
  <c r="X67" i="1"/>
  <c r="G68" i="1"/>
  <c r="W68" i="1"/>
  <c r="BD2" i="12"/>
  <c r="BD3" i="12"/>
  <c r="BA6" i="12"/>
  <c r="BA5" i="12"/>
  <c r="AI59" i="1"/>
  <c r="AF61" i="1"/>
  <c r="AH60" i="1"/>
  <c r="X68" i="1"/>
  <c r="G69" i="1"/>
  <c r="W69" i="1"/>
  <c r="BE2" i="12"/>
  <c r="BE3" i="12"/>
  <c r="BB6" i="12"/>
  <c r="BB5" i="12"/>
  <c r="AI60" i="1"/>
  <c r="AF62" i="1"/>
  <c r="AH61" i="1"/>
  <c r="X69" i="1"/>
  <c r="G70" i="1"/>
  <c r="W70" i="1"/>
  <c r="BF2" i="12"/>
  <c r="BF3" i="12"/>
  <c r="BC6" i="12"/>
  <c r="BC5" i="12"/>
  <c r="AI61" i="1"/>
  <c r="AF63" i="1"/>
  <c r="AH62" i="1"/>
  <c r="X70" i="1"/>
  <c r="G71" i="1"/>
  <c r="W71" i="1"/>
  <c r="BG2" i="12"/>
  <c r="BG3" i="12"/>
  <c r="BD6" i="12"/>
  <c r="BD5" i="12"/>
  <c r="AI62" i="1"/>
  <c r="AF64" i="1"/>
  <c r="AH63" i="1"/>
  <c r="X71" i="1"/>
  <c r="G72" i="1"/>
  <c r="W72" i="1"/>
  <c r="BH2" i="12"/>
  <c r="BH3" i="12"/>
  <c r="BE6" i="12"/>
  <c r="BE5" i="12"/>
  <c r="AI63" i="1"/>
  <c r="AF65" i="1"/>
  <c r="AH64" i="1"/>
  <c r="X72" i="1"/>
  <c r="G73" i="1"/>
  <c r="W73" i="1"/>
  <c r="BI2" i="12"/>
  <c r="BI3" i="12"/>
  <c r="BF6" i="12"/>
  <c r="BF5" i="12"/>
  <c r="AI64" i="1"/>
  <c r="AF66" i="1"/>
  <c r="AH65" i="1"/>
  <c r="X73" i="1"/>
  <c r="G74" i="1"/>
  <c r="W74" i="1"/>
  <c r="BJ2" i="12"/>
  <c r="BJ3" i="12"/>
  <c r="BG6" i="12"/>
  <c r="BG5" i="12"/>
  <c r="AI65" i="1"/>
  <c r="AF67" i="1"/>
  <c r="AH66" i="1"/>
  <c r="X74" i="1"/>
  <c r="G75" i="1"/>
  <c r="W75" i="1"/>
  <c r="BK2" i="12"/>
  <c r="BK3" i="12"/>
  <c r="BH6" i="12"/>
  <c r="BH5" i="12"/>
  <c r="AI66" i="1"/>
  <c r="AF68" i="1"/>
  <c r="AH67" i="1"/>
  <c r="X75" i="1"/>
  <c r="G76" i="1"/>
  <c r="W76" i="1"/>
  <c r="BL2" i="12"/>
  <c r="BL3" i="12"/>
  <c r="BI6" i="12"/>
  <c r="BI5" i="12"/>
  <c r="AI67" i="1"/>
  <c r="AF69" i="1"/>
  <c r="AH68" i="1"/>
  <c r="X76" i="1"/>
  <c r="G77" i="1"/>
  <c r="W77" i="1"/>
  <c r="BM2" i="12"/>
  <c r="BM3" i="12"/>
  <c r="BJ6" i="12"/>
  <c r="BJ5" i="12"/>
  <c r="AI68" i="1"/>
  <c r="AF70" i="1"/>
  <c r="AH69" i="1"/>
  <c r="X77" i="1"/>
  <c r="G78" i="1"/>
  <c r="W78" i="1"/>
  <c r="BN2" i="12"/>
  <c r="BN3" i="12"/>
  <c r="BK6" i="12"/>
  <c r="BK5" i="12"/>
  <c r="AI69" i="1"/>
  <c r="AF71" i="1"/>
  <c r="AH70" i="1"/>
  <c r="X78" i="1"/>
  <c r="G79" i="1"/>
  <c r="W79" i="1"/>
  <c r="BO2" i="12"/>
  <c r="BO3" i="12"/>
  <c r="BL6" i="12"/>
  <c r="BL5" i="12"/>
  <c r="AI70" i="1"/>
  <c r="AF72" i="1"/>
  <c r="AH71" i="1"/>
  <c r="X79" i="1"/>
  <c r="G80" i="1"/>
  <c r="W80" i="1"/>
  <c r="BP2" i="12"/>
  <c r="BP3" i="12"/>
  <c r="BM6" i="12"/>
  <c r="BM5" i="12"/>
  <c r="AI71" i="1"/>
  <c r="AF73" i="1"/>
  <c r="AH72" i="1"/>
  <c r="X80" i="1"/>
  <c r="G81" i="1"/>
  <c r="W81" i="1"/>
  <c r="BQ2" i="12"/>
  <c r="BQ3" i="12"/>
  <c r="BN6" i="12"/>
  <c r="BN5" i="12"/>
  <c r="AI72" i="1"/>
  <c r="AF74" i="1"/>
  <c r="AH73" i="1"/>
  <c r="X81" i="1"/>
  <c r="G82" i="1"/>
  <c r="W82" i="1"/>
  <c r="BR2" i="12"/>
  <c r="BR3" i="12"/>
  <c r="BO6" i="12"/>
  <c r="BO5" i="12"/>
  <c r="AI73" i="1"/>
  <c r="AF75" i="1"/>
  <c r="AH74" i="1"/>
  <c r="X82" i="1"/>
  <c r="G83" i="1"/>
  <c r="W83" i="1"/>
  <c r="BS2" i="12"/>
  <c r="BS3" i="12"/>
  <c r="BP6" i="12"/>
  <c r="BP5" i="12"/>
  <c r="AI74" i="1"/>
  <c r="AF76" i="1"/>
  <c r="AH75" i="1"/>
  <c r="X83" i="1"/>
  <c r="G84" i="1"/>
  <c r="W84" i="1"/>
  <c r="BT2" i="12"/>
  <c r="BT3" i="12"/>
  <c r="BQ6" i="12"/>
  <c r="BQ5" i="12"/>
  <c r="AI75" i="1"/>
  <c r="AF77" i="1"/>
  <c r="AH76" i="1"/>
  <c r="X84" i="1"/>
  <c r="G85" i="1"/>
  <c r="W85" i="1"/>
  <c r="BU2" i="12"/>
  <c r="BU3" i="12"/>
  <c r="BR6" i="12"/>
  <c r="BR5" i="12"/>
  <c r="AI76" i="1"/>
  <c r="AF78" i="1"/>
  <c r="AH77" i="1"/>
  <c r="X85" i="1"/>
  <c r="G86" i="1"/>
  <c r="W86" i="1"/>
  <c r="BV2" i="12"/>
  <c r="BV3" i="12"/>
  <c r="BS6" i="12"/>
  <c r="BS5" i="12"/>
  <c r="AI77" i="1"/>
  <c r="AF79" i="1"/>
  <c r="AH78" i="1"/>
  <c r="X86" i="1"/>
  <c r="G87" i="1"/>
  <c r="W87" i="1"/>
  <c r="BW2" i="12"/>
  <c r="BW3" i="12"/>
  <c r="BT6" i="12"/>
  <c r="BT5" i="12"/>
  <c r="AI78" i="1"/>
  <c r="AF80" i="1"/>
  <c r="AH79" i="1"/>
  <c r="X87" i="1"/>
  <c r="G88" i="1"/>
  <c r="W88" i="1"/>
  <c r="BX2" i="12"/>
  <c r="BX3" i="12"/>
  <c r="BU6" i="12"/>
  <c r="BU5" i="12"/>
  <c r="AI79" i="1"/>
  <c r="AF81" i="1"/>
  <c r="AH80" i="1"/>
  <c r="X88" i="1"/>
  <c r="G89" i="1"/>
  <c r="W89" i="1"/>
  <c r="BY2" i="12"/>
  <c r="BY3" i="12"/>
  <c r="BV6" i="12"/>
  <c r="BV5" i="12"/>
  <c r="AI80" i="1"/>
  <c r="AF82" i="1"/>
  <c r="AH81" i="1"/>
  <c r="X89" i="1"/>
  <c r="G90" i="1"/>
  <c r="W90" i="1"/>
  <c r="BZ2" i="12"/>
  <c r="BZ3" i="12"/>
  <c r="BW6" i="12"/>
  <c r="BW5" i="12"/>
  <c r="AI81" i="1"/>
  <c r="AF83" i="1"/>
  <c r="AH82" i="1"/>
  <c r="X90" i="1"/>
  <c r="G91" i="1"/>
  <c r="W91" i="1"/>
  <c r="CA2" i="12"/>
  <c r="CA3" i="12"/>
  <c r="BX6" i="12"/>
  <c r="BX5" i="12"/>
  <c r="AI82" i="1"/>
  <c r="AF84" i="1"/>
  <c r="AH83" i="1"/>
  <c r="X91" i="1"/>
  <c r="G92" i="1"/>
  <c r="W92" i="1"/>
  <c r="CB2" i="12"/>
  <c r="CB3" i="12"/>
  <c r="BY6" i="12"/>
  <c r="BY5" i="12"/>
  <c r="AI83" i="1"/>
  <c r="AF85" i="1"/>
  <c r="AH84" i="1"/>
  <c r="X92" i="1"/>
  <c r="G93" i="1"/>
  <c r="W93" i="1"/>
  <c r="CC2" i="12"/>
  <c r="CC3" i="12"/>
  <c r="BZ6" i="12"/>
  <c r="BZ5" i="12"/>
  <c r="AI84" i="1"/>
  <c r="AF86" i="1"/>
  <c r="AH85" i="1"/>
  <c r="X93" i="1"/>
  <c r="G94" i="1"/>
  <c r="W94" i="1"/>
  <c r="CD2" i="12"/>
  <c r="CD3" i="12"/>
  <c r="CA6" i="12"/>
  <c r="CA5" i="12"/>
  <c r="AI85" i="1"/>
  <c r="AF87" i="1"/>
  <c r="AH86" i="1"/>
  <c r="X94" i="1"/>
  <c r="G95" i="1"/>
  <c r="W95" i="1"/>
  <c r="CE2" i="12"/>
  <c r="CE3" i="12"/>
  <c r="CB6" i="12"/>
  <c r="CB5" i="12"/>
  <c r="AI86" i="1"/>
  <c r="AF88" i="1"/>
  <c r="AH87" i="1"/>
  <c r="X95" i="1"/>
  <c r="G96" i="1"/>
  <c r="W96" i="1"/>
  <c r="CF2" i="12"/>
  <c r="CF3" i="12"/>
  <c r="CC6" i="12"/>
  <c r="CC5" i="12"/>
  <c r="AI87" i="1"/>
  <c r="AF89" i="1"/>
  <c r="AH88" i="1"/>
  <c r="X96" i="1"/>
  <c r="G97" i="1"/>
  <c r="W97" i="1"/>
  <c r="CG2" i="12"/>
  <c r="CG3" i="12"/>
  <c r="CD6" i="12"/>
  <c r="CD5" i="12"/>
  <c r="AI88" i="1"/>
  <c r="AF90" i="1"/>
  <c r="AH89" i="1"/>
  <c r="X97" i="1"/>
  <c r="G98" i="1"/>
  <c r="W98" i="1"/>
  <c r="CH2" i="12"/>
  <c r="CH3" i="12"/>
  <c r="CE6" i="12"/>
  <c r="CE5" i="12"/>
  <c r="AI89" i="1"/>
  <c r="AF91" i="1"/>
  <c r="AH90" i="1"/>
  <c r="X98" i="1"/>
  <c r="G99" i="1"/>
  <c r="W99" i="1"/>
  <c r="CI2" i="12"/>
  <c r="CI3" i="12"/>
  <c r="CF6" i="12"/>
  <c r="CF5" i="12"/>
  <c r="AI90" i="1"/>
  <c r="AF92" i="1"/>
  <c r="AH91" i="1"/>
  <c r="X99" i="1"/>
  <c r="G100" i="1"/>
  <c r="W100" i="1"/>
  <c r="CJ2" i="12"/>
  <c r="CJ3" i="12"/>
  <c r="CG6" i="12"/>
  <c r="CG5" i="12"/>
  <c r="AI91" i="1"/>
  <c r="AF93" i="1"/>
  <c r="AH92" i="1"/>
  <c r="X100" i="1"/>
  <c r="G101" i="1"/>
  <c r="W101" i="1"/>
  <c r="CK2" i="12"/>
  <c r="CK3" i="12"/>
  <c r="CH6" i="12"/>
  <c r="CH5" i="12"/>
  <c r="AI92" i="1"/>
  <c r="AF94" i="1"/>
  <c r="AH93" i="1"/>
  <c r="X101" i="1"/>
  <c r="G102" i="1"/>
  <c r="W102" i="1"/>
  <c r="CL2" i="12"/>
  <c r="CL3" i="12"/>
  <c r="CI6" i="12"/>
  <c r="CI5" i="12"/>
  <c r="AI93" i="1"/>
  <c r="AF95" i="1"/>
  <c r="AH94" i="1"/>
  <c r="X102" i="1"/>
  <c r="G103" i="1"/>
  <c r="W103" i="1"/>
  <c r="CM2" i="12"/>
  <c r="CM3" i="12"/>
  <c r="CJ6" i="12"/>
  <c r="CJ5" i="12"/>
  <c r="AI94" i="1"/>
  <c r="AF96" i="1"/>
  <c r="AH95" i="1"/>
  <c r="X103" i="1"/>
  <c r="G104" i="1"/>
  <c r="W104" i="1"/>
  <c r="CN2" i="12"/>
  <c r="CN3" i="12"/>
  <c r="CK6" i="12"/>
  <c r="CK5" i="12"/>
  <c r="AI95" i="1"/>
  <c r="AF97" i="1"/>
  <c r="AH96" i="1"/>
  <c r="X104" i="1"/>
  <c r="G105" i="1"/>
  <c r="W105" i="1"/>
  <c r="CO2" i="12"/>
  <c r="CO3" i="12"/>
  <c r="CL6" i="12"/>
  <c r="CL5" i="12"/>
  <c r="AI96" i="1"/>
  <c r="AF98" i="1"/>
  <c r="AH97" i="1"/>
  <c r="X105" i="1"/>
  <c r="G106" i="1"/>
  <c r="W107" i="1"/>
  <c r="W106" i="1"/>
  <c r="CP2" i="12"/>
  <c r="CP3" i="12"/>
  <c r="CM6" i="12"/>
  <c r="CM5" i="12"/>
  <c r="AI97" i="1"/>
  <c r="AF99" i="1"/>
  <c r="AH98" i="1"/>
  <c r="X106" i="1"/>
  <c r="X107" i="1"/>
  <c r="CQ2" i="12"/>
  <c r="CQ3" i="12"/>
  <c r="CN6" i="12"/>
  <c r="CN5" i="12"/>
  <c r="AI98" i="1"/>
  <c r="AF100" i="1"/>
  <c r="AH99" i="1"/>
  <c r="CR2" i="12"/>
  <c r="CR3" i="12"/>
  <c r="CO6" i="12"/>
  <c r="CO5" i="12"/>
  <c r="AI99" i="1"/>
  <c r="AF101" i="1"/>
  <c r="AH100" i="1"/>
  <c r="CS2" i="12"/>
  <c r="CS3" i="12"/>
  <c r="CP6" i="12"/>
  <c r="CP5" i="12"/>
  <c r="AI100" i="1"/>
  <c r="AF102" i="1"/>
  <c r="AH101" i="1"/>
  <c r="CT2" i="12"/>
  <c r="CT3" i="12"/>
  <c r="CQ6" i="12"/>
  <c r="CQ5" i="12"/>
  <c r="AI101" i="1"/>
  <c r="AF103" i="1"/>
  <c r="AH102" i="1"/>
  <c r="CU2" i="12"/>
  <c r="CU3" i="12"/>
  <c r="CR6" i="12"/>
  <c r="CR5" i="12"/>
  <c r="AI102" i="1"/>
  <c r="AF104" i="1"/>
  <c r="AH103" i="1"/>
  <c r="CV2" i="12"/>
  <c r="CV3" i="12"/>
  <c r="CS6" i="12"/>
  <c r="CS5" i="12"/>
  <c r="AI103" i="1"/>
  <c r="AF105" i="1"/>
  <c r="AH104" i="1"/>
  <c r="CW2" i="12"/>
  <c r="CW3" i="12"/>
  <c r="CT6" i="12"/>
  <c r="CT5" i="12"/>
  <c r="AI104" i="1"/>
  <c r="AF106" i="1"/>
  <c r="AH105" i="1"/>
  <c r="CX2" i="12"/>
  <c r="CX3" i="12"/>
  <c r="CU6" i="12"/>
  <c r="CU5" i="12"/>
  <c r="AI105" i="1"/>
  <c r="AF107" i="1"/>
  <c r="AH106" i="1"/>
  <c r="CY2" i="12"/>
  <c r="CY3" i="12"/>
  <c r="CV6" i="12"/>
  <c r="CV5" i="12"/>
  <c r="AH107" i="1"/>
  <c r="AI106" i="1"/>
  <c r="AI107" i="1"/>
  <c r="CZ2" i="12"/>
  <c r="CZ3" i="12"/>
  <c r="CW6" i="12"/>
  <c r="CW5" i="12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CX6" i="12"/>
  <c r="CX5" i="12"/>
  <c r="AM7" i="1"/>
  <c r="AL7" i="1"/>
  <c r="CY6" i="12"/>
  <c r="CY5" i="12"/>
  <c r="CZ6" i="12"/>
  <c r="CZ5" i="12"/>
  <c r="AM8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</calcChain>
</file>

<file path=xl/sharedStrings.xml><?xml version="1.0" encoding="utf-8"?>
<sst xmlns="http://schemas.openxmlformats.org/spreadsheetml/2006/main" count="61" uniqueCount="41">
  <si>
    <t>Rank</t>
  </si>
  <si>
    <t>A</t>
  </si>
  <si>
    <t>B</t>
  </si>
  <si>
    <t>C</t>
  </si>
  <si>
    <t>X aks</t>
  </si>
  <si>
    <t>lol</t>
  </si>
  <si>
    <t>Culm</t>
  </si>
  <si>
    <t>Nr.</t>
  </si>
  <si>
    <t>www.erhvervslearn.dk</t>
  </si>
  <si>
    <t>Produkt</t>
  </si>
  <si>
    <t>Omsætning</t>
  </si>
  <si>
    <t>Pris pr. stk.</t>
  </si>
  <si>
    <t>Salg pr. år</t>
  </si>
  <si>
    <t>Produkter</t>
  </si>
  <si>
    <t>Akkumuleret</t>
  </si>
  <si>
    <t>Total omsætning</t>
  </si>
  <si>
    <t>Produkter i alt</t>
  </si>
  <si>
    <t>X</t>
  </si>
  <si>
    <t>Start oplysninger</t>
  </si>
  <si>
    <t>ABC analyse</t>
  </si>
  <si>
    <t>ABC Analyse</t>
  </si>
  <si>
    <t>ABC</t>
  </si>
  <si>
    <t xml:space="preserve">VIGTIGT - Dette behøver ikke altid være tilfældet. Du kan indtaste din ABC konklusion manuelt. </t>
  </si>
  <si>
    <t>af omsætningen</t>
  </si>
  <si>
    <r>
      <rPr>
        <b/>
        <sz val="14"/>
        <color rgb="FFFF0000"/>
        <rFont val="Source Sans Pro"/>
        <family val="2"/>
      </rPr>
      <t>A</t>
    </r>
    <r>
      <rPr>
        <sz val="11"/>
        <color theme="0"/>
        <rFont val="Source Sans Pro"/>
        <family val="2"/>
      </rPr>
      <t xml:space="preserve"> produkterne står for </t>
    </r>
  </si>
  <si>
    <r>
      <rPr>
        <sz val="14"/>
        <color rgb="FF76EB35"/>
        <rFont val="Source Sans Pro"/>
        <family val="2"/>
      </rPr>
      <t>B</t>
    </r>
    <r>
      <rPr>
        <sz val="11"/>
        <color theme="0"/>
        <rFont val="Source Sans Pro"/>
        <family val="2"/>
      </rPr>
      <t xml:space="preserve"> produkterne står for </t>
    </r>
  </si>
  <si>
    <r>
      <rPr>
        <b/>
        <sz val="14"/>
        <color theme="3"/>
        <rFont val="Source Sans Pro"/>
        <family val="2"/>
      </rPr>
      <t>C</t>
    </r>
    <r>
      <rPr>
        <sz val="11"/>
        <color theme="0"/>
        <rFont val="Source Sans Pro"/>
        <family val="2"/>
      </rPr>
      <t xml:space="preserve"> produkterne står for </t>
    </r>
  </si>
  <si>
    <t>ABC Indstillinger pr. produkt</t>
  </si>
  <si>
    <t>Omsætnings andel</t>
  </si>
  <si>
    <t xml:space="preserve">A = </t>
  </si>
  <si>
    <t>B =</t>
  </si>
  <si>
    <t>C =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</si>
  <si>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</si>
  <si>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</si>
  <si>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</si>
  <si>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</si>
  <si>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</si>
  <si>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</si>
  <si>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</si>
  <si>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</si>
  <si>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Test9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</si>
</sst>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36"/>
      <color theme="0"/>
      <name val="Calibri"/>
      <family val="2"/>
      <scheme val="minor"/>
    </font>
    <font>
      <u/>
      <sz val="36"/>
      <color theme="0"/>
      <name val="Arial"/>
      <family val="2"/>
    </font>
    <font>
      <sz val="40"/>
      <color rgb="FF000000"/>
      <name val="Calibri"/>
      <family val="2"/>
      <scheme val="minor"/>
    </font>
    <font>
      <sz val="11"/>
      <color rgb="FF00C85A"/>
      <name val="Calibri"/>
      <family val="2"/>
      <scheme val="minor"/>
    </font>
    <font>
      <sz val="20"/>
      <color theme="0"/>
      <name val="Source Sans Pro"/>
      <family val="2"/>
    </font>
    <font>
      <sz val="24"/>
      <color theme="0"/>
      <name val="Source Sans Pro"/>
      <family val="2"/>
    </font>
    <font>
      <sz val="11"/>
      <color theme="1"/>
      <name val="Source Sans Pro"/>
      <family val="2"/>
    </font>
    <font>
      <sz val="16"/>
      <color theme="0"/>
      <name val="Source Sans Pro"/>
      <family val="2"/>
    </font>
    <font>
      <sz val="22"/>
      <color theme="1"/>
      <name val="Source Sans Pro"/>
      <family val="2"/>
    </font>
    <font>
      <sz val="11"/>
      <color theme="0"/>
      <name val="Source Sans Pro"/>
      <family val="2"/>
    </font>
    <font>
      <b/>
      <sz val="14"/>
      <color rgb="FFFF0000"/>
      <name val="Source Sans Pro"/>
      <family val="2"/>
    </font>
    <font>
      <sz val="14"/>
      <color rgb="FF76EB35"/>
      <name val="Source Sans Pro"/>
      <family val="2"/>
    </font>
    <font>
      <b/>
      <sz val="14"/>
      <color theme="3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rgb="FF00C85A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4" fillId="4" borderId="1" xfId="1" applyNumberFormat="1" applyFont="1" applyFill="1" applyBorder="1"/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43" fontId="1" fillId="2" borderId="1" xfId="1" applyFont="1" applyFill="1" applyBorder="1" applyAlignment="1"/>
    <xf numFmtId="0" fontId="0" fillId="5" borderId="0" xfId="0" applyFill="1"/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5" fillId="5" borderId="0" xfId="0" applyFont="1" applyFill="1" applyBorder="1" applyAlignment="1">
      <alignment horizontal="center"/>
    </xf>
    <xf numFmtId="3" fontId="0" fillId="5" borderId="0" xfId="0" applyNumberFormat="1" applyFill="1" applyBorder="1"/>
    <xf numFmtId="0" fontId="0" fillId="5" borderId="0" xfId="0" applyFill="1" applyBorder="1"/>
    <xf numFmtId="0" fontId="3" fillId="5" borderId="0" xfId="0" applyFont="1" applyFill="1" applyAlignment="1">
      <alignment horizontal="center"/>
    </xf>
    <xf numFmtId="9" fontId="0" fillId="5" borderId="0" xfId="0" applyNumberFormat="1" applyFill="1"/>
    <xf numFmtId="0" fontId="8" fillId="5" borderId="0" xfId="0" applyFont="1" applyFill="1" applyBorder="1" applyAlignment="1">
      <alignment vertical="center" wrapText="1"/>
    </xf>
    <xf numFmtId="0" fontId="0" fillId="5" borderId="0" xfId="0" applyFont="1" applyFill="1"/>
    <xf numFmtId="43" fontId="0" fillId="5" borderId="0" xfId="0" applyNumberFormat="1" applyFont="1" applyFill="1"/>
    <xf numFmtId="0" fontId="0" fillId="5" borderId="0" xfId="0" applyFont="1" applyFill="1" applyAlignment="1">
      <alignment vertical="center"/>
    </xf>
    <xf numFmtId="0" fontId="0" fillId="5" borderId="0" xfId="0" applyFill="1" applyAlignment="1">
      <alignment horizontal="left"/>
    </xf>
    <xf numFmtId="0" fontId="4" fillId="5" borderId="0" xfId="0" applyFont="1" applyFill="1"/>
    <xf numFmtId="0" fontId="7" fillId="5" borderId="0" xfId="0" applyFont="1" applyFill="1" applyBorder="1"/>
    <xf numFmtId="0" fontId="7" fillId="5" borderId="0" xfId="0" applyFont="1" applyFill="1"/>
    <xf numFmtId="0" fontId="12" fillId="5" borderId="0" xfId="0" applyFont="1" applyFill="1"/>
    <xf numFmtId="3" fontId="4" fillId="4" borderId="1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3" fillId="5" borderId="0" xfId="0" applyFont="1" applyFill="1" applyBorder="1"/>
    <xf numFmtId="9" fontId="0" fillId="2" borderId="1" xfId="2" applyNumberFormat="1" applyFont="1" applyFill="1" applyBorder="1" applyAlignment="1">
      <alignment vertical="center"/>
    </xf>
    <xf numFmtId="9" fontId="0" fillId="2" borderId="1" xfId="2" applyFont="1" applyFill="1" applyBorder="1" applyAlignment="1">
      <alignment horizontal="right" vertical="center" wrapText="1"/>
    </xf>
    <xf numFmtId="9" fontId="13" fillId="5" borderId="0" xfId="2" applyFont="1" applyFill="1"/>
    <xf numFmtId="0" fontId="16" fillId="5" borderId="0" xfId="0" applyFont="1" applyFill="1"/>
    <xf numFmtId="0" fontId="17" fillId="5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3" fontId="13" fillId="5" borderId="0" xfId="2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right"/>
    </xf>
    <xf numFmtId="0" fontId="13" fillId="5" borderId="0" xfId="0" applyFont="1" applyFill="1" applyBorder="1" applyAlignment="1">
      <alignment horizontal="right" vertical="center" wrapText="1"/>
    </xf>
    <xf numFmtId="43" fontId="13" fillId="5" borderId="0" xfId="0" applyNumberFormat="1" applyFont="1" applyFill="1" applyBorder="1" applyAlignment="1">
      <alignment horizontal="right" vertical="center" wrapText="1"/>
    </xf>
    <xf numFmtId="3" fontId="13" fillId="5" borderId="0" xfId="0" applyNumberFormat="1" applyFont="1" applyFill="1" applyBorder="1" applyAlignment="1">
      <alignment horizontal="center"/>
    </xf>
    <xf numFmtId="165" fontId="13" fillId="5" borderId="0" xfId="1" applyNumberFormat="1" applyFont="1" applyFill="1" applyBorder="1" applyAlignment="1">
      <alignment horizontal="center"/>
    </xf>
    <xf numFmtId="165" fontId="13" fillId="5" borderId="0" xfId="1" applyNumberFormat="1" applyFont="1" applyFill="1" applyBorder="1" applyAlignment="1">
      <alignment horizontal="right"/>
    </xf>
    <xf numFmtId="165" fontId="13" fillId="5" borderId="0" xfId="1" applyNumberFormat="1" applyFont="1" applyFill="1" applyBorder="1" applyAlignment="1"/>
    <xf numFmtId="3" fontId="13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43" fontId="0" fillId="2" borderId="1" xfId="0" applyNumberFormat="1" applyFont="1" applyFill="1" applyBorder="1" applyAlignment="1">
      <alignment horizontal="center" wrapText="1"/>
    </xf>
    <xf numFmtId="0" fontId="19" fillId="5" borderId="0" xfId="0" applyFont="1" applyFill="1"/>
    <xf numFmtId="0" fontId="13" fillId="5" borderId="0" xfId="0" applyFont="1" applyFill="1"/>
    <xf numFmtId="0" fontId="14" fillId="5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3" fontId="4" fillId="5" borderId="0" xfId="0" applyNumberFormat="1" applyFont="1" applyFill="1" applyBorder="1"/>
    <xf numFmtId="0" fontId="4" fillId="5" borderId="0" xfId="0" applyFont="1" applyFill="1" applyBorder="1"/>
    <xf numFmtId="9" fontId="13" fillId="5" borderId="0" xfId="2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right"/>
    </xf>
    <xf numFmtId="165" fontId="7" fillId="5" borderId="0" xfId="1" applyNumberFormat="1" applyFont="1" applyFill="1" applyBorder="1" applyAlignment="1"/>
    <xf numFmtId="9" fontId="7" fillId="5" borderId="0" xfId="0" applyNumberFormat="1" applyFont="1" applyFill="1" applyBorder="1" applyAlignment="1">
      <alignment horizontal="center"/>
    </xf>
    <xf numFmtId="9" fontId="7" fillId="5" borderId="0" xfId="2" applyFont="1" applyFill="1" applyBorder="1" applyAlignment="1">
      <alignment horizontal="center"/>
    </xf>
    <xf numFmtId="9" fontId="19" fillId="5" borderId="0" xfId="0" applyNumberFormat="1" applyFont="1" applyFill="1"/>
    <xf numFmtId="9" fontId="13" fillId="5" borderId="0" xfId="0" applyNumberFormat="1" applyFont="1" applyFill="1"/>
    <xf numFmtId="166" fontId="7" fillId="5" borderId="0" xfId="2" applyNumberFormat="1" applyFont="1" applyFill="1"/>
    <xf numFmtId="9" fontId="19" fillId="6" borderId="4" xfId="0" applyNumberFormat="1" applyFont="1" applyFill="1" applyBorder="1" applyAlignment="1">
      <alignment horizontal="right"/>
    </xf>
    <xf numFmtId="9" fontId="19" fillId="5" borderId="4" xfId="0" applyNumberFormat="1" applyFont="1" applyFill="1" applyBorder="1" applyAlignment="1">
      <alignment horizontal="right"/>
    </xf>
    <xf numFmtId="0" fontId="10" fillId="5" borderId="0" xfId="3" applyFont="1" applyFill="1" applyAlignment="1">
      <alignment horizontal="center"/>
    </xf>
    <xf numFmtId="0" fontId="11" fillId="5" borderId="0" xfId="3" applyFont="1" applyFill="1" applyAlignment="1">
      <alignment horizontal="center"/>
    </xf>
    <xf numFmtId="0" fontId="19" fillId="5" borderId="0" xfId="0" applyFont="1" applyFill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/>
    </xf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4">
    <dxf>
      <font>
        <color theme="8" tint="0.79998168889431442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C85A"/>
      <color rgb="FF76EB35"/>
      <color rgb="FFFFFF66"/>
      <color rgb="FFCE4136"/>
      <color rgb="FFCC6B44"/>
      <color rgb="FFFFE285"/>
      <color rgb="FFFFE389"/>
      <color rgb="FFFFE89F"/>
      <color rgb="FF04DE28"/>
      <color rgb="FF04C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b="0">
                <a:latin typeface="Source Sans Pro" panose="020B0503030403020204" pitchFamily="34" charset="0"/>
              </a:rPr>
              <a:t>ABC Diagram</a:t>
            </a:r>
          </a:p>
        </c:rich>
      </c:tx>
      <c:layout>
        <c:manualLayout>
          <c:xMode val="edge"/>
          <c:yMode val="edge"/>
          <c:x val="0.39126864530115207"/>
          <c:y val="2.42857147410145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35068930491261"/>
          <c:y val="0.17057598964512999"/>
          <c:w val="0.74859672678753231"/>
          <c:h val="0.60261973383239098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Udregninger!$AH$6:$AH$107</c:f>
              <c:numCache>
                <c:formatCode>General</c:formatCode>
                <c:ptCount val="10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</c:numCache>
            </c:numRef>
          </c:xVal>
          <c:yVal>
            <c:numRef>
              <c:f>Udregninger!$AI$6:$AI$107</c:f>
              <c:numCache>
                <c:formatCode>General</c:formatCode>
                <c:ptCount val="102"/>
                <c:pt idx="0">
                  <c:v>0</c:v>
                </c:pt>
                <c:pt idx="1">
                  <c:v>0.24976116779395516</c:v>
                </c:pt>
                <c:pt idx="2">
                  <c:v>0.49952233558790915</c:v>
                </c:pt>
                <c:pt idx="3">
                  <c:v>0.72635561160151252</c:v>
                </c:pt>
                <c:pt idx="4">
                  <c:v>0.72635561160151252</c:v>
                </c:pt>
                <c:pt idx="5">
                  <c:v>0.72635561160151252</c:v>
                </c:pt>
                <c:pt idx="6">
                  <c:v>0.72635561160151252</c:v>
                </c:pt>
                <c:pt idx="7">
                  <c:v>0.72635561160151252</c:v>
                </c:pt>
                <c:pt idx="8">
                  <c:v>0.72635561160151252</c:v>
                </c:pt>
                <c:pt idx="9">
                  <c:v>0.72635561160151252</c:v>
                </c:pt>
                <c:pt idx="10">
                  <c:v>0.72635561160151252</c:v>
                </c:pt>
                <c:pt idx="11">
                  <c:v>0.72635561160151252</c:v>
                </c:pt>
                <c:pt idx="12">
                  <c:v>0.72635561160151252</c:v>
                </c:pt>
                <c:pt idx="13">
                  <c:v>0.72635561160151252</c:v>
                </c:pt>
                <c:pt idx="14">
                  <c:v>0.72635561160151252</c:v>
                </c:pt>
                <c:pt idx="15">
                  <c:v>0.72635561160151252</c:v>
                </c:pt>
                <c:pt idx="16">
                  <c:v>0.72635561160151252</c:v>
                </c:pt>
                <c:pt idx="17">
                  <c:v>0.72635561160151252</c:v>
                </c:pt>
                <c:pt idx="18">
                  <c:v>0.72635561160151252</c:v>
                </c:pt>
                <c:pt idx="19">
                  <c:v>0.72635561160151252</c:v>
                </c:pt>
                <c:pt idx="20">
                  <c:v>0.72635561160151252</c:v>
                </c:pt>
                <c:pt idx="21">
                  <c:v>0.72635561160151252</c:v>
                </c:pt>
                <c:pt idx="22">
                  <c:v>0.72635561160151252</c:v>
                </c:pt>
                <c:pt idx="23">
                  <c:v>0.72635561160151252</c:v>
                </c:pt>
                <c:pt idx="24">
                  <c:v>0.72635561160151252</c:v>
                </c:pt>
                <c:pt idx="25">
                  <c:v>0.72635561160151252</c:v>
                </c:pt>
                <c:pt idx="26">
                  <c:v>0.72635561160151252</c:v>
                </c:pt>
                <c:pt idx="27">
                  <c:v>0.72635561160151252</c:v>
                </c:pt>
                <c:pt idx="28">
                  <c:v>0.72635561160151252</c:v>
                </c:pt>
                <c:pt idx="29">
                  <c:v>0.72635561160151252</c:v>
                </c:pt>
                <c:pt idx="30">
                  <c:v>0.72635561160151252</c:v>
                </c:pt>
                <c:pt idx="31">
                  <c:v>0.72635561160151252</c:v>
                </c:pt>
                <c:pt idx="32">
                  <c:v>0.72635561160151252</c:v>
                </c:pt>
                <c:pt idx="33">
                  <c:v>0.72635561160151252</c:v>
                </c:pt>
                <c:pt idx="34">
                  <c:v>0.72635561160151252</c:v>
                </c:pt>
                <c:pt idx="35">
                  <c:v>0.72635561160151252</c:v>
                </c:pt>
                <c:pt idx="36">
                  <c:v>0.72635561160151252</c:v>
                </c:pt>
                <c:pt idx="37">
                  <c:v>0.72635561160151252</c:v>
                </c:pt>
                <c:pt idx="38">
                  <c:v>0.72635561160151252</c:v>
                </c:pt>
                <c:pt idx="39">
                  <c:v>0.72635561160151252</c:v>
                </c:pt>
                <c:pt idx="40">
                  <c:v>0.72635561160151252</c:v>
                </c:pt>
                <c:pt idx="41">
                  <c:v>0.72635561160151252</c:v>
                </c:pt>
                <c:pt idx="42">
                  <c:v>0.72635561160151252</c:v>
                </c:pt>
                <c:pt idx="43">
                  <c:v>0.72635561160151252</c:v>
                </c:pt>
                <c:pt idx="44">
                  <c:v>0.72635561160151252</c:v>
                </c:pt>
                <c:pt idx="45">
                  <c:v>0.72635561160151252</c:v>
                </c:pt>
                <c:pt idx="46">
                  <c:v>0.72635561160151252</c:v>
                </c:pt>
                <c:pt idx="47">
                  <c:v>0.72635561160151252</c:v>
                </c:pt>
                <c:pt idx="48">
                  <c:v>0.72635561160151252</c:v>
                </c:pt>
                <c:pt idx="49">
                  <c:v>0.72635561160151252</c:v>
                </c:pt>
                <c:pt idx="50">
                  <c:v>0.72635561160151252</c:v>
                </c:pt>
                <c:pt idx="51">
                  <c:v>0.72635561160151252</c:v>
                </c:pt>
                <c:pt idx="52">
                  <c:v>0.72635561160151252</c:v>
                </c:pt>
                <c:pt idx="53">
                  <c:v>0.72635561160151252</c:v>
                </c:pt>
                <c:pt idx="54">
                  <c:v>0.72635561160151252</c:v>
                </c:pt>
                <c:pt idx="55">
                  <c:v>0.72635561160151252</c:v>
                </c:pt>
                <c:pt idx="56">
                  <c:v>0.72635561160151252</c:v>
                </c:pt>
                <c:pt idx="57">
                  <c:v>0.72635561160151252</c:v>
                </c:pt>
                <c:pt idx="58">
                  <c:v>0.72635561160151252</c:v>
                </c:pt>
                <c:pt idx="59">
                  <c:v>0.72635561160151252</c:v>
                </c:pt>
                <c:pt idx="60">
                  <c:v>0.72635561160151252</c:v>
                </c:pt>
                <c:pt idx="61">
                  <c:v>0.72635561160151252</c:v>
                </c:pt>
                <c:pt idx="62">
                  <c:v>0.72635561160151252</c:v>
                </c:pt>
                <c:pt idx="63">
                  <c:v>0.72635561160151252</c:v>
                </c:pt>
                <c:pt idx="64">
                  <c:v>0.72635561160151252</c:v>
                </c:pt>
                <c:pt idx="65">
                  <c:v>0.72635561160151252</c:v>
                </c:pt>
                <c:pt idx="66">
                  <c:v>0.72635561160151252</c:v>
                </c:pt>
                <c:pt idx="67">
                  <c:v>0.72635561160151252</c:v>
                </c:pt>
                <c:pt idx="68">
                  <c:v>0.72635561160151252</c:v>
                </c:pt>
                <c:pt idx="69">
                  <c:v>0.72635561160151252</c:v>
                </c:pt>
                <c:pt idx="70">
                  <c:v>0.72635561160151252</c:v>
                </c:pt>
                <c:pt idx="71">
                  <c:v>0.72635561160151252</c:v>
                </c:pt>
                <c:pt idx="72">
                  <c:v>0.72635561160151252</c:v>
                </c:pt>
                <c:pt idx="73">
                  <c:v>0.72635561160151252</c:v>
                </c:pt>
                <c:pt idx="74">
                  <c:v>0.72635561160151252</c:v>
                </c:pt>
                <c:pt idx="75">
                  <c:v>0.72635561160151252</c:v>
                </c:pt>
                <c:pt idx="76">
                  <c:v>0.72635561160151252</c:v>
                </c:pt>
                <c:pt idx="77">
                  <c:v>0.72635561160151252</c:v>
                </c:pt>
                <c:pt idx="78">
                  <c:v>0.72635561160151252</c:v>
                </c:pt>
                <c:pt idx="79">
                  <c:v>0.72635561160151252</c:v>
                </c:pt>
                <c:pt idx="80">
                  <c:v>0.72635561160151252</c:v>
                </c:pt>
                <c:pt idx="81">
                  <c:v>0.72635561160151252</c:v>
                </c:pt>
                <c:pt idx="82">
                  <c:v>0.72635561160151252</c:v>
                </c:pt>
                <c:pt idx="83">
                  <c:v>0.72635561160151252</c:v>
                </c:pt>
                <c:pt idx="84">
                  <c:v>0.72635561160151252</c:v>
                </c:pt>
                <c:pt idx="85">
                  <c:v>0.72635561160151252</c:v>
                </c:pt>
                <c:pt idx="86">
                  <c:v>0.72635561160151252</c:v>
                </c:pt>
                <c:pt idx="87">
                  <c:v>0.72635561160151252</c:v>
                </c:pt>
                <c:pt idx="88">
                  <c:v>0.72635561160151252</c:v>
                </c:pt>
                <c:pt idx="89">
                  <c:v>0.72635561160151252</c:v>
                </c:pt>
                <c:pt idx="90">
                  <c:v>0.72635561160151252</c:v>
                </c:pt>
                <c:pt idx="91">
                  <c:v>0.72635561160151252</c:v>
                </c:pt>
                <c:pt idx="92">
                  <c:v>0.72635561160151252</c:v>
                </c:pt>
                <c:pt idx="93">
                  <c:v>0.72635561160151252</c:v>
                </c:pt>
                <c:pt idx="94">
                  <c:v>0.72635561160151252</c:v>
                </c:pt>
                <c:pt idx="95">
                  <c:v>0.72635561160151252</c:v>
                </c:pt>
                <c:pt idx="96">
                  <c:v>0.72635561160151252</c:v>
                </c:pt>
                <c:pt idx="97">
                  <c:v>0.72635561160151252</c:v>
                </c:pt>
                <c:pt idx="98">
                  <c:v>0.72635561160151252</c:v>
                </c:pt>
                <c:pt idx="99">
                  <c:v>0.72635561160151252</c:v>
                </c:pt>
                <c:pt idx="100">
                  <c:v>0.72635561160151252</c:v>
                </c:pt>
                <c:pt idx="101">
                  <c:v>0.72635561160151252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C-4F9E-B5A9-2F93A061BA35}"/>
            </c:ext>
          </c:extLst>
        </c:ser>
        <c:ser>
          <c:idx val="2"/>
          <c:order val="1"/>
          <c:tx>
            <c:v>B</c:v>
          </c:tx>
          <c:spPr>
            <a:ln>
              <a:solidFill>
                <a:srgbClr val="00C85A"/>
              </a:solidFill>
              <a:tailEnd type="triangle"/>
            </a:ln>
          </c:spPr>
          <c:marker>
            <c:symbol val="none"/>
          </c:marker>
          <c:xVal>
            <c:numRef>
              <c:f>Udregninger!$AJ$6:$AJ$107</c:f>
              <c:numCache>
                <c:formatCode>General</c:formatCode>
                <c:ptCount val="102"/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</c:numCache>
            </c:numRef>
          </c:xVal>
          <c:yVal>
            <c:numRef>
              <c:f>Udregninger!$AK$6:$AK$107</c:f>
              <c:numCache>
                <c:formatCode>General</c:formatCode>
                <c:ptCount val="102"/>
                <c:pt idx="1">
                  <c:v>0.72635561160151252</c:v>
                </c:pt>
                <c:pt idx="2">
                  <c:v>0.72635561160151252</c:v>
                </c:pt>
                <c:pt idx="3">
                  <c:v>0.72635561160151252</c:v>
                </c:pt>
                <c:pt idx="4">
                  <c:v>0.80018342313424229</c:v>
                </c:pt>
                <c:pt idx="5">
                  <c:v>0.87183308494783884</c:v>
                </c:pt>
                <c:pt idx="6">
                  <c:v>0.92456723604264623</c:v>
                </c:pt>
                <c:pt idx="7">
                  <c:v>0.92456723604264623</c:v>
                </c:pt>
                <c:pt idx="8">
                  <c:v>0.92456723604264623</c:v>
                </c:pt>
                <c:pt idx="9">
                  <c:v>0.92456723604264623</c:v>
                </c:pt>
                <c:pt idx="10">
                  <c:v>0.92456723604264623</c:v>
                </c:pt>
                <c:pt idx="11">
                  <c:v>0.92456723604264623</c:v>
                </c:pt>
                <c:pt idx="12">
                  <c:v>0.92456723604264623</c:v>
                </c:pt>
                <c:pt idx="13">
                  <c:v>0.92456723604264623</c:v>
                </c:pt>
                <c:pt idx="14">
                  <c:v>0.92456723604264623</c:v>
                </c:pt>
                <c:pt idx="15">
                  <c:v>0.92456723604264623</c:v>
                </c:pt>
                <c:pt idx="16">
                  <c:v>0.92456723604264623</c:v>
                </c:pt>
                <c:pt idx="17">
                  <c:v>0.92456723604264623</c:v>
                </c:pt>
                <c:pt idx="18">
                  <c:v>0.92456723604264623</c:v>
                </c:pt>
                <c:pt idx="19">
                  <c:v>0.92456723604264623</c:v>
                </c:pt>
                <c:pt idx="20">
                  <c:v>0.92456723604264623</c:v>
                </c:pt>
                <c:pt idx="21">
                  <c:v>0.92456723604264623</c:v>
                </c:pt>
                <c:pt idx="22">
                  <c:v>0.92456723604264623</c:v>
                </c:pt>
                <c:pt idx="23">
                  <c:v>0.92456723604264623</c:v>
                </c:pt>
                <c:pt idx="24">
                  <c:v>0.92456723604264623</c:v>
                </c:pt>
                <c:pt idx="25">
                  <c:v>0.92456723604264623</c:v>
                </c:pt>
                <c:pt idx="26">
                  <c:v>0.92456723604264623</c:v>
                </c:pt>
                <c:pt idx="27">
                  <c:v>0.92456723604264623</c:v>
                </c:pt>
                <c:pt idx="28">
                  <c:v>0.92456723604264623</c:v>
                </c:pt>
                <c:pt idx="29">
                  <c:v>0.92456723604264623</c:v>
                </c:pt>
                <c:pt idx="30">
                  <c:v>0.92456723604264623</c:v>
                </c:pt>
                <c:pt idx="31">
                  <c:v>0.92456723604264623</c:v>
                </c:pt>
                <c:pt idx="32">
                  <c:v>0.92456723604264623</c:v>
                </c:pt>
                <c:pt idx="33">
                  <c:v>0.92456723604264623</c:v>
                </c:pt>
                <c:pt idx="34">
                  <c:v>0.92456723604264623</c:v>
                </c:pt>
                <c:pt idx="35">
                  <c:v>0.92456723604264623</c:v>
                </c:pt>
                <c:pt idx="36">
                  <c:v>0.92456723604264623</c:v>
                </c:pt>
                <c:pt idx="37">
                  <c:v>0.92456723604264623</c:v>
                </c:pt>
                <c:pt idx="38">
                  <c:v>0.92456723604264623</c:v>
                </c:pt>
                <c:pt idx="39">
                  <c:v>0.92456723604264623</c:v>
                </c:pt>
                <c:pt idx="40">
                  <c:v>0.92456723604264623</c:v>
                </c:pt>
                <c:pt idx="41">
                  <c:v>0.92456723604264623</c:v>
                </c:pt>
                <c:pt idx="42">
                  <c:v>0.92456723604264623</c:v>
                </c:pt>
                <c:pt idx="43">
                  <c:v>0.92456723604264623</c:v>
                </c:pt>
                <c:pt idx="44">
                  <c:v>0.92456723604264623</c:v>
                </c:pt>
                <c:pt idx="45">
                  <c:v>0.92456723604264623</c:v>
                </c:pt>
                <c:pt idx="46">
                  <c:v>0.92456723604264623</c:v>
                </c:pt>
                <c:pt idx="47">
                  <c:v>0.92456723604264623</c:v>
                </c:pt>
                <c:pt idx="48">
                  <c:v>0.92456723604264623</c:v>
                </c:pt>
                <c:pt idx="49">
                  <c:v>0.92456723604264623</c:v>
                </c:pt>
                <c:pt idx="50">
                  <c:v>0.92456723604264623</c:v>
                </c:pt>
                <c:pt idx="51">
                  <c:v>0.92456723604264623</c:v>
                </c:pt>
                <c:pt idx="52">
                  <c:v>0.92456723604264623</c:v>
                </c:pt>
                <c:pt idx="53">
                  <c:v>0.92456723604264623</c:v>
                </c:pt>
                <c:pt idx="54">
                  <c:v>0.92456723604264623</c:v>
                </c:pt>
                <c:pt idx="55">
                  <c:v>0.92456723604264623</c:v>
                </c:pt>
                <c:pt idx="56">
                  <c:v>0.92456723604264623</c:v>
                </c:pt>
                <c:pt idx="57">
                  <c:v>0.92456723604264623</c:v>
                </c:pt>
                <c:pt idx="58">
                  <c:v>0.92456723604264623</c:v>
                </c:pt>
                <c:pt idx="59">
                  <c:v>0.92456723604264623</c:v>
                </c:pt>
                <c:pt idx="60">
                  <c:v>0.92456723604264623</c:v>
                </c:pt>
                <c:pt idx="61">
                  <c:v>0.92456723604264623</c:v>
                </c:pt>
                <c:pt idx="62">
                  <c:v>0.92456723604264623</c:v>
                </c:pt>
                <c:pt idx="63">
                  <c:v>0.92456723604264623</c:v>
                </c:pt>
                <c:pt idx="64">
                  <c:v>0.92456723604264623</c:v>
                </c:pt>
                <c:pt idx="65">
                  <c:v>0.92456723604264623</c:v>
                </c:pt>
                <c:pt idx="66">
                  <c:v>0.92456723604264623</c:v>
                </c:pt>
                <c:pt idx="67">
                  <c:v>0.92456723604264623</c:v>
                </c:pt>
                <c:pt idx="68">
                  <c:v>0.92456723604264623</c:v>
                </c:pt>
                <c:pt idx="69">
                  <c:v>0.92456723604264623</c:v>
                </c:pt>
                <c:pt idx="70">
                  <c:v>0.92456723604264623</c:v>
                </c:pt>
                <c:pt idx="71">
                  <c:v>0.92456723604264623</c:v>
                </c:pt>
                <c:pt idx="72">
                  <c:v>0.92456723604264623</c:v>
                </c:pt>
                <c:pt idx="73">
                  <c:v>0.92456723604264623</c:v>
                </c:pt>
                <c:pt idx="74">
                  <c:v>0.92456723604264623</c:v>
                </c:pt>
                <c:pt idx="75">
                  <c:v>0.92456723604264623</c:v>
                </c:pt>
                <c:pt idx="76">
                  <c:v>0.92456723604264623</c:v>
                </c:pt>
                <c:pt idx="77">
                  <c:v>0.92456723604264623</c:v>
                </c:pt>
                <c:pt idx="78">
                  <c:v>0.92456723604264623</c:v>
                </c:pt>
                <c:pt idx="79">
                  <c:v>0.92456723604264623</c:v>
                </c:pt>
                <c:pt idx="80">
                  <c:v>0.92456723604264623</c:v>
                </c:pt>
                <c:pt idx="81">
                  <c:v>0.92456723604264623</c:v>
                </c:pt>
                <c:pt idx="82">
                  <c:v>0.92456723604264623</c:v>
                </c:pt>
                <c:pt idx="83">
                  <c:v>0.92456723604264623</c:v>
                </c:pt>
                <c:pt idx="84">
                  <c:v>0.92456723604264623</c:v>
                </c:pt>
                <c:pt idx="85">
                  <c:v>0.92456723604264623</c:v>
                </c:pt>
                <c:pt idx="86">
                  <c:v>0.92456723604264623</c:v>
                </c:pt>
                <c:pt idx="87">
                  <c:v>0.92456723604264623</c:v>
                </c:pt>
                <c:pt idx="88">
                  <c:v>0.92456723604264623</c:v>
                </c:pt>
                <c:pt idx="89">
                  <c:v>0.92456723604264623</c:v>
                </c:pt>
                <c:pt idx="90">
                  <c:v>0.92456723604264623</c:v>
                </c:pt>
                <c:pt idx="91">
                  <c:v>0.92456723604264623</c:v>
                </c:pt>
                <c:pt idx="92">
                  <c:v>0.92456723604264623</c:v>
                </c:pt>
                <c:pt idx="93">
                  <c:v>0.92456723604264623</c:v>
                </c:pt>
                <c:pt idx="94">
                  <c:v>0.92456723604264623</c:v>
                </c:pt>
                <c:pt idx="95">
                  <c:v>0.92456723604264623</c:v>
                </c:pt>
                <c:pt idx="96">
                  <c:v>0.92456723604264623</c:v>
                </c:pt>
                <c:pt idx="97">
                  <c:v>0.92456723604264623</c:v>
                </c:pt>
                <c:pt idx="98">
                  <c:v>0.92456723604264623</c:v>
                </c:pt>
                <c:pt idx="99">
                  <c:v>0.92456723604264623</c:v>
                </c:pt>
                <c:pt idx="100">
                  <c:v>0.92456723604264623</c:v>
                </c:pt>
                <c:pt idx="101">
                  <c:v>0.92456723604264623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0C-4F9E-B5A9-2F93A061BA35}"/>
            </c:ext>
          </c:extLst>
        </c:ser>
        <c:ser>
          <c:idx val="3"/>
          <c:order val="2"/>
          <c:tx>
            <c:v>C</c:v>
          </c:tx>
          <c:spPr>
            <a:ln>
              <a:solidFill>
                <a:schemeClr val="tx2"/>
              </a:solidFill>
              <a:tailEnd type="triangle"/>
            </a:ln>
          </c:spPr>
          <c:marker>
            <c:symbol val="none"/>
          </c:marker>
          <c:xVal>
            <c:numRef>
              <c:f>Udregninger!$AL$7:$AL$107</c:f>
              <c:numCache>
                <c:formatCode>General</c:formatCode>
                <c:ptCount val="10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</c:numCache>
            </c:numRef>
          </c:xVal>
          <c:yVal>
            <c:numRef>
              <c:f>Udregninger!$AM$7:$AM$107</c:f>
              <c:numCache>
                <c:formatCode>General</c:formatCode>
                <c:ptCount val="101"/>
                <c:pt idx="0">
                  <c:v>0.92456723604264623</c:v>
                </c:pt>
                <c:pt idx="1">
                  <c:v>0.92456723604264623</c:v>
                </c:pt>
                <c:pt idx="2">
                  <c:v>0.92456723604264623</c:v>
                </c:pt>
                <c:pt idx="3">
                  <c:v>0.92456723604264623</c:v>
                </c:pt>
                <c:pt idx="4">
                  <c:v>0.92456723604264623</c:v>
                </c:pt>
                <c:pt idx="5">
                  <c:v>0.92456723604264623</c:v>
                </c:pt>
                <c:pt idx="6">
                  <c:v>0.96239825748022578</c:v>
                </c:pt>
                <c:pt idx="7">
                  <c:v>0.98395047575375649</c:v>
                </c:pt>
                <c:pt idx="8">
                  <c:v>1.0000000000000031</c:v>
                </c:pt>
                <c:pt idx="9">
                  <c:v>1.0000000000000031</c:v>
                </c:pt>
                <c:pt idx="10">
                  <c:v>1.0000000000000031</c:v>
                </c:pt>
                <c:pt idx="11">
                  <c:v>1.0000000000000031</c:v>
                </c:pt>
                <c:pt idx="12">
                  <c:v>1.0000000000000031</c:v>
                </c:pt>
                <c:pt idx="13">
                  <c:v>1.0000000000000031</c:v>
                </c:pt>
                <c:pt idx="14">
                  <c:v>1.0000000000000031</c:v>
                </c:pt>
                <c:pt idx="15">
                  <c:v>1.0000000000000031</c:v>
                </c:pt>
                <c:pt idx="16">
                  <c:v>1.0000000000000031</c:v>
                </c:pt>
                <c:pt idx="17">
                  <c:v>1.0000000000000031</c:v>
                </c:pt>
                <c:pt idx="18">
                  <c:v>1.0000000000000031</c:v>
                </c:pt>
                <c:pt idx="19">
                  <c:v>1.0000000000000031</c:v>
                </c:pt>
                <c:pt idx="20">
                  <c:v>1.0000000000000031</c:v>
                </c:pt>
                <c:pt idx="21">
                  <c:v>1.0000000000000031</c:v>
                </c:pt>
                <c:pt idx="22">
                  <c:v>1.0000000000000031</c:v>
                </c:pt>
                <c:pt idx="23">
                  <c:v>1.0000000000000031</c:v>
                </c:pt>
                <c:pt idx="24">
                  <c:v>1.0000000000000031</c:v>
                </c:pt>
                <c:pt idx="25">
                  <c:v>1.0000000000000031</c:v>
                </c:pt>
                <c:pt idx="26">
                  <c:v>1.0000000000000031</c:v>
                </c:pt>
                <c:pt idx="27">
                  <c:v>1.0000000000000031</c:v>
                </c:pt>
                <c:pt idx="28">
                  <c:v>1.0000000000000031</c:v>
                </c:pt>
                <c:pt idx="29">
                  <c:v>1.0000000000000031</c:v>
                </c:pt>
                <c:pt idx="30">
                  <c:v>1.0000000000000031</c:v>
                </c:pt>
                <c:pt idx="31">
                  <c:v>1.0000000000000031</c:v>
                </c:pt>
                <c:pt idx="32">
                  <c:v>1.0000000000000031</c:v>
                </c:pt>
                <c:pt idx="33">
                  <c:v>1.0000000000000031</c:v>
                </c:pt>
                <c:pt idx="34">
                  <c:v>1.0000000000000031</c:v>
                </c:pt>
                <c:pt idx="35">
                  <c:v>1.0000000000000031</c:v>
                </c:pt>
                <c:pt idx="36">
                  <c:v>1.0000000000000031</c:v>
                </c:pt>
                <c:pt idx="37">
                  <c:v>1.0000000000000031</c:v>
                </c:pt>
                <c:pt idx="38">
                  <c:v>1.0000000000000031</c:v>
                </c:pt>
                <c:pt idx="39">
                  <c:v>1.0000000000000031</c:v>
                </c:pt>
                <c:pt idx="40">
                  <c:v>1.0000000000000031</c:v>
                </c:pt>
                <c:pt idx="41">
                  <c:v>1.0000000000000031</c:v>
                </c:pt>
                <c:pt idx="42">
                  <c:v>1.0000000000000031</c:v>
                </c:pt>
                <c:pt idx="43">
                  <c:v>1.0000000000000031</c:v>
                </c:pt>
                <c:pt idx="44">
                  <c:v>1.0000000000000031</c:v>
                </c:pt>
                <c:pt idx="45">
                  <c:v>1.0000000000000031</c:v>
                </c:pt>
                <c:pt idx="46">
                  <c:v>1.0000000000000031</c:v>
                </c:pt>
                <c:pt idx="47">
                  <c:v>1.0000000000000031</c:v>
                </c:pt>
                <c:pt idx="48">
                  <c:v>1.0000000000000031</c:v>
                </c:pt>
                <c:pt idx="49">
                  <c:v>1.0000000000000031</c:v>
                </c:pt>
                <c:pt idx="50">
                  <c:v>1.0000000000000031</c:v>
                </c:pt>
                <c:pt idx="51">
                  <c:v>1.0000000000000031</c:v>
                </c:pt>
                <c:pt idx="52">
                  <c:v>1.0000000000000031</c:v>
                </c:pt>
                <c:pt idx="53">
                  <c:v>1.0000000000000031</c:v>
                </c:pt>
                <c:pt idx="54">
                  <c:v>1.0000000000000031</c:v>
                </c:pt>
                <c:pt idx="55">
                  <c:v>1.0000000000000031</c:v>
                </c:pt>
                <c:pt idx="56">
                  <c:v>1.0000000000000031</c:v>
                </c:pt>
                <c:pt idx="57">
                  <c:v>1.0000000000000031</c:v>
                </c:pt>
                <c:pt idx="58">
                  <c:v>1.0000000000000031</c:v>
                </c:pt>
                <c:pt idx="59">
                  <c:v>1.0000000000000031</c:v>
                </c:pt>
                <c:pt idx="60">
                  <c:v>1.0000000000000031</c:v>
                </c:pt>
                <c:pt idx="61">
                  <c:v>1.0000000000000031</c:v>
                </c:pt>
                <c:pt idx="62">
                  <c:v>1.0000000000000031</c:v>
                </c:pt>
                <c:pt idx="63">
                  <c:v>1.0000000000000031</c:v>
                </c:pt>
                <c:pt idx="64">
                  <c:v>1.0000000000000031</c:v>
                </c:pt>
                <c:pt idx="65">
                  <c:v>1.0000000000000031</c:v>
                </c:pt>
                <c:pt idx="66">
                  <c:v>1.0000000000000031</c:v>
                </c:pt>
                <c:pt idx="67">
                  <c:v>1.0000000000000031</c:v>
                </c:pt>
                <c:pt idx="68">
                  <c:v>1.0000000000000031</c:v>
                </c:pt>
                <c:pt idx="69">
                  <c:v>1.0000000000000031</c:v>
                </c:pt>
                <c:pt idx="70">
                  <c:v>1.0000000000000031</c:v>
                </c:pt>
                <c:pt idx="71">
                  <c:v>1.0000000000000031</c:v>
                </c:pt>
                <c:pt idx="72">
                  <c:v>1.0000000000000031</c:v>
                </c:pt>
                <c:pt idx="73">
                  <c:v>1.0000000000000031</c:v>
                </c:pt>
                <c:pt idx="74">
                  <c:v>1.0000000000000031</c:v>
                </c:pt>
                <c:pt idx="75">
                  <c:v>1.0000000000000031</c:v>
                </c:pt>
                <c:pt idx="76">
                  <c:v>1.0000000000000031</c:v>
                </c:pt>
                <c:pt idx="77">
                  <c:v>1.0000000000000031</c:v>
                </c:pt>
                <c:pt idx="78">
                  <c:v>1.0000000000000031</c:v>
                </c:pt>
                <c:pt idx="79">
                  <c:v>1.0000000000000031</c:v>
                </c:pt>
                <c:pt idx="80">
                  <c:v>1.0000000000000031</c:v>
                </c:pt>
                <c:pt idx="81">
                  <c:v>1.0000000000000031</c:v>
                </c:pt>
                <c:pt idx="82">
                  <c:v>1.0000000000000031</c:v>
                </c:pt>
                <c:pt idx="83">
                  <c:v>1.0000000000000031</c:v>
                </c:pt>
                <c:pt idx="84">
                  <c:v>1.0000000000000031</c:v>
                </c:pt>
                <c:pt idx="85">
                  <c:v>1.0000000000000031</c:v>
                </c:pt>
                <c:pt idx="86">
                  <c:v>1.0000000000000031</c:v>
                </c:pt>
                <c:pt idx="87">
                  <c:v>1.0000000000000031</c:v>
                </c:pt>
                <c:pt idx="88">
                  <c:v>1.0000000000000031</c:v>
                </c:pt>
                <c:pt idx="89">
                  <c:v>1.0000000000000031</c:v>
                </c:pt>
                <c:pt idx="90">
                  <c:v>1.0000000000000031</c:v>
                </c:pt>
                <c:pt idx="91">
                  <c:v>1.0000000000000031</c:v>
                </c:pt>
                <c:pt idx="92">
                  <c:v>1.0000000000000031</c:v>
                </c:pt>
                <c:pt idx="93">
                  <c:v>1.0000000000000031</c:v>
                </c:pt>
                <c:pt idx="94">
                  <c:v>1.0000000000000031</c:v>
                </c:pt>
                <c:pt idx="95">
                  <c:v>1.0000000000000031</c:v>
                </c:pt>
                <c:pt idx="96">
                  <c:v>1.0000000000000031</c:v>
                </c:pt>
                <c:pt idx="97">
                  <c:v>1.0000000000000031</c:v>
                </c:pt>
                <c:pt idx="98">
                  <c:v>1.0000000000000031</c:v>
                </c:pt>
                <c:pt idx="99">
                  <c:v>1.0000000000000031</c:v>
                </c:pt>
                <c:pt idx="100">
                  <c:v>1.0000000000000031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0C-4F9E-B5A9-2F93A061B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287656"/>
        <c:axId val="323287264"/>
      </c:scatterChart>
      <c:valAx>
        <c:axId val="323287656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323287264"/>
        <c:crosses val="autoZero"/>
        <c:crossBetween val="midCat"/>
      </c:valAx>
      <c:valAx>
        <c:axId val="323287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Procent</a:t>
                </a:r>
              </a:p>
            </c:rich>
          </c:tx>
          <c:layout>
            <c:manualLayout>
              <c:xMode val="edge"/>
              <c:yMode val="edge"/>
              <c:x val="3.3755516797743232E-2"/>
              <c:y val="0.36562557865814732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crossAx val="32328765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38121251437265335"/>
          <c:y val="0.88242590705710366"/>
          <c:w val="0.25729664063789864"/>
          <c:h val="7.281710857867236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bit.ly/erhvervslearn" TargetMode="External"/><Relationship Id="rId7" Type="http://schemas.openxmlformats.org/officeDocument/2006/relationships/hyperlink" Target="http://bit.ly/erhvervslearnlinkedin" TargetMode="External"/><Relationship Id="rId2" Type="http://schemas.openxmlformats.org/officeDocument/2006/relationships/hyperlink" Target="#Intro!A1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://bit.ly/erhvervslearnyoutube" TargetMode="External"/><Relationship Id="rId10" Type="http://schemas.openxmlformats.org/officeDocument/2006/relationships/hyperlink" Target="#'ABC analyse'!A1"/><Relationship Id="rId4" Type="http://schemas.openxmlformats.org/officeDocument/2006/relationships/image" Target="../media/image2.png"/><Relationship Id="rId9" Type="http://schemas.openxmlformats.org/officeDocument/2006/relationships/hyperlink" Target="#Udregninger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Menu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bit.ly/erhvervslearn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bit.ly/erhvervslearnlinkedin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bit.ly/erhvervslearnyoutub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16" name="Rounded Rectangle 2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6387194" y="1172288"/>
          <a:ext cx="16125825" cy="7497370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17" name="Picture 16" descr="C:\Users\Oliver Storm\Downloads\3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171799</xdr:colOff>
      <xdr:row>5</xdr:row>
      <xdr:rowOff>417388</xdr:rowOff>
    </xdr:from>
    <xdr:to>
      <xdr:col>19</xdr:col>
      <xdr:colOff>425913</xdr:colOff>
      <xdr:row>8</xdr:row>
      <xdr:rowOff>444661</xdr:rowOff>
    </xdr:to>
    <xdr:sp macro="" textlink="">
      <xdr:nvSpPr>
        <xdr:cNvPr id="18" name="Rounded Rectangl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839549" y="2941513"/>
          <a:ext cx="4254614" cy="1541748"/>
        </a:xfrm>
        <a:prstGeom prst="roundRect">
          <a:avLst>
            <a:gd name="adj" fmla="val 925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cs typeface="Iskoola Pota" pitchFamily="18" charset="0"/>
            </a:rPr>
            <a:t>1. </a:t>
          </a:r>
          <a:r>
            <a:rPr lang="da-DK" sz="2800" b="1" baseline="0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cs typeface="Iskoola Pota" pitchFamily="18" charset="0"/>
            </a:rPr>
            <a:t>Introduktion</a:t>
          </a:r>
          <a:endParaRPr lang="da-DK" sz="2800" b="1">
            <a:ln w="3175">
              <a:noFill/>
            </a:ln>
            <a:solidFill>
              <a:schemeClr val="bg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21" name="Billede 20" descr="C:\Users\Oliver\Downloads\facebook (1)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22" name="Billede 21" descr="C:\Users\Oliver\Downloads\youtube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23" name="Billede 22" descr="C:\Users\Oliver\Downloads\linkedin_alt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321299</xdr:colOff>
      <xdr:row>11</xdr:row>
      <xdr:rowOff>53879</xdr:rowOff>
    </xdr:from>
    <xdr:to>
      <xdr:col>24</xdr:col>
      <xdr:colOff>575413</xdr:colOff>
      <xdr:row>14</xdr:row>
      <xdr:rowOff>81152</xdr:rowOff>
    </xdr:to>
    <xdr:sp macro="" textlink="">
      <xdr:nvSpPr>
        <xdr:cNvPr id="24" name="Rounded Rectangle 3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322799" y="5606954"/>
          <a:ext cx="4254614" cy="1541748"/>
        </a:xfrm>
        <a:prstGeom prst="roundRect">
          <a:avLst>
            <a:gd name="adj" fmla="val 925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cs typeface="Iskoola Pota" pitchFamily="18" charset="0"/>
            </a:rPr>
            <a:t>3.</a:t>
          </a:r>
          <a:r>
            <a:rPr lang="da-DK" sz="2800" b="1" baseline="0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cs typeface="Iskoola Pota" pitchFamily="18" charset="0"/>
            </a:rPr>
            <a:t> Udregninger</a:t>
          </a:r>
          <a:endParaRPr lang="da-DK" sz="2800" b="1">
            <a:ln w="3175">
              <a:noFill/>
            </a:ln>
            <a:solidFill>
              <a:schemeClr val="bg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23</xdr:col>
      <xdr:colOff>227590</xdr:colOff>
      <xdr:row>5</xdr:row>
      <xdr:rowOff>417388</xdr:rowOff>
    </xdr:from>
    <xdr:to>
      <xdr:col>29</xdr:col>
      <xdr:colOff>494340</xdr:colOff>
      <xdr:row>8</xdr:row>
      <xdr:rowOff>435136</xdr:rowOff>
    </xdr:to>
    <xdr:sp macro="" textlink="">
      <xdr:nvSpPr>
        <xdr:cNvPr id="25" name="Rounded Rectangle 3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5562840" y="2941513"/>
          <a:ext cx="4267250" cy="1532223"/>
        </a:xfrm>
        <a:prstGeom prst="roundRect">
          <a:avLst>
            <a:gd name="adj" fmla="val 925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1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Gill Sans MT" pitchFamily="34" charset="0"/>
              <a:ea typeface="+mn-ea"/>
              <a:cs typeface="Iskoola Pota" pitchFamily="18" charset="0"/>
            </a:rPr>
            <a:t>2. ABC Analys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162638</xdr:rowOff>
    </xdr:from>
    <xdr:to>
      <xdr:col>33</xdr:col>
      <xdr:colOff>510269</xdr:colOff>
      <xdr:row>17</xdr:row>
      <xdr:rowOff>87633</xdr:rowOff>
    </xdr:to>
    <xdr:sp macro="" textlink="">
      <xdr:nvSpPr>
        <xdr:cNvPr id="2" name="Rounded Rectangle 2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74873" y="1196781"/>
          <a:ext cx="14492967" cy="7681066"/>
        </a:xfrm>
        <a:prstGeom prst="roundRect">
          <a:avLst>
            <a:gd name="adj" fmla="val 1822"/>
          </a:avLst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>
          <a:outerShdw blurRad="50800" dist="50800" dir="5580000" algn="tl" rotWithShape="0">
            <a:srgbClr val="000000">
              <a:alpha val="17000"/>
            </a:srgbClr>
          </a:outerShdw>
        </a:effectLst>
        <a:scene3d>
          <a:camera prst="perspectiveAbove">
            <a:rot lat="21594000" lon="0" rev="0"/>
          </a:camera>
          <a:lightRig rig="threePt" dir="t"/>
        </a:scene3d>
        <a:sp3d>
          <a:bevelT w="165100" prst="coolSlan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 extrusionH="57150" prstMaterial="dkEdge">
            <a:bevelT w="38100" h="38100" prst="convex"/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endParaRPr lang="da-DK" sz="2200" b="0">
            <a:ln w="3175">
              <a:solidFill>
                <a:srgbClr val="077328">
                  <a:alpha val="53000"/>
                </a:srgbClr>
              </a:solidFill>
            </a:ln>
            <a:solidFill>
              <a:sysClr val="windowText" lastClr="000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latin typeface="Iskoola Pota" pitchFamily="18" charset="0"/>
            <a:cs typeface="Iskoola Pota" pitchFamily="18" charset="0"/>
          </a:endParaRPr>
        </a:p>
      </xdr:txBody>
    </xdr:sp>
    <xdr:clientData/>
  </xdr:twoCellAnchor>
  <xdr:twoCellAnchor>
    <xdr:from>
      <xdr:col>12</xdr:col>
      <xdr:colOff>540890</xdr:colOff>
      <xdr:row>18</xdr:row>
      <xdr:rowOff>99197</xdr:rowOff>
    </xdr:from>
    <xdr:to>
      <xdr:col>30</xdr:col>
      <xdr:colOff>203178</xdr:colOff>
      <xdr:row>21</xdr:row>
      <xdr:rowOff>285748</xdr:rowOff>
    </xdr:to>
    <xdr:pic>
      <xdr:nvPicPr>
        <xdr:cNvPr id="4" name="Picture 16" descr="C:\Users\Oliver Storm\Downloads\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090" y="9186047"/>
          <a:ext cx="10635088" cy="170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13607</xdr:colOff>
      <xdr:row>2</xdr:row>
      <xdr:rowOff>449034</xdr:rowOff>
    </xdr:from>
    <xdr:to>
      <xdr:col>30</xdr:col>
      <xdr:colOff>445642</xdr:colOff>
      <xdr:row>3</xdr:row>
      <xdr:rowOff>309562</xdr:rowOff>
    </xdr:to>
    <xdr:pic>
      <xdr:nvPicPr>
        <xdr:cNvPr id="5" name="Billede 4" descr="C:\Users\Oliver\Downloads\facebook (1)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1607" y="1458684"/>
          <a:ext cx="432035" cy="365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47634</xdr:colOff>
      <xdr:row>2</xdr:row>
      <xdr:rowOff>381000</xdr:rowOff>
    </xdr:from>
    <xdr:to>
      <xdr:col>32</xdr:col>
      <xdr:colOff>9</xdr:colOff>
      <xdr:row>3</xdr:row>
      <xdr:rowOff>380999</xdr:rowOff>
    </xdr:to>
    <xdr:pic>
      <xdr:nvPicPr>
        <xdr:cNvPr id="6" name="Billede 5" descr="C:\Users\Oliver\Downloads\youtube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5234" y="1390650"/>
          <a:ext cx="561975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238134</xdr:colOff>
      <xdr:row>2</xdr:row>
      <xdr:rowOff>428625</xdr:rowOff>
    </xdr:from>
    <xdr:to>
      <xdr:col>33</xdr:col>
      <xdr:colOff>76209</xdr:colOff>
      <xdr:row>3</xdr:row>
      <xdr:rowOff>385762</xdr:rowOff>
    </xdr:to>
    <xdr:pic>
      <xdr:nvPicPr>
        <xdr:cNvPr id="7" name="Billede 6" descr="C:\Users\Oliver\Downloads\linkedin_alt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5334" y="1438275"/>
          <a:ext cx="447675" cy="4619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595312</xdr:colOff>
      <xdr:row>0</xdr:row>
      <xdr:rowOff>47621</xdr:rowOff>
    </xdr:from>
    <xdr:to>
      <xdr:col>33</xdr:col>
      <xdr:colOff>418419</xdr:colOff>
      <xdr:row>2</xdr:row>
      <xdr:rowOff>101078</xdr:rowOff>
    </xdr:to>
    <xdr:sp macro="" textlink="">
      <xdr:nvSpPr>
        <xdr:cNvPr id="8" name="Right Arrow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8883312" y="47621"/>
          <a:ext cx="1651907" cy="1063107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24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54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10</xdr:col>
      <xdr:colOff>0</xdr:colOff>
      <xdr:row>5</xdr:row>
      <xdr:rowOff>309561</xdr:rowOff>
    </xdr:from>
    <xdr:to>
      <xdr:col>33</xdr:col>
      <xdr:colOff>299358</xdr:colOff>
      <xdr:row>16</xdr:row>
      <xdr:rowOff>462643</xdr:rowOff>
    </xdr:to>
    <xdr:sp macro="" textlink="">
      <xdr:nvSpPr>
        <xdr:cNvPr id="9" name="Tekstfel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191250" y="2809874"/>
          <a:ext cx="14539233" cy="565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klassisk værktøj til klassificering af lagervarer er ABC-analysen, hvor </a:t>
          </a:r>
        </a:p>
        <a:p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inddeler varer i tre kategorier efter varekarakteristika.Varene</a:t>
          </a:r>
          <a:r>
            <a:rPr lang="en-US" sz="3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bliver inddelt i enten</a:t>
          </a:r>
          <a:r>
            <a:rPr lang="en-US" sz="3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A, B og C, baseret på hvor godt de performer.</a:t>
          </a:r>
        </a:p>
        <a:p>
          <a:endParaRPr lang="en-US" sz="3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3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A: </a:t>
          </a:r>
          <a:r>
            <a:rPr lang="en-US" sz="3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Kategorien indeholder meget få, ekstremt profitable varer.</a:t>
          </a: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hovedregl </a:t>
          </a:r>
          <a:r>
            <a:rPr lang="en-US" sz="3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genererer de 80% af din omsætning.</a:t>
          </a:r>
        </a:p>
        <a:p>
          <a:r>
            <a:rPr lang="en-US" sz="3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</a:t>
          </a: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3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Denne kategori står for ca. 15% af din omsætning.</a:t>
          </a:r>
        </a:p>
        <a:p>
          <a:r>
            <a:rPr lang="en-US" sz="3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</a:t>
          </a:r>
          <a:r>
            <a:rPr lang="en-US" sz="3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Disse varer spiller en ubetydelig rolle når vi taler om bundlinje, men</a:t>
          </a: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udgøre en stor del af din sortiment. De står for </a:t>
          </a:r>
          <a:r>
            <a:rPr lang="en-US" sz="3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5% af din omsætning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 sz="3000"/>
        </a:p>
      </xdr:txBody>
    </xdr:sp>
    <xdr:clientData/>
  </xdr:twoCellAnchor>
  <xdr:twoCellAnchor>
    <xdr:from>
      <xdr:col>10</xdr:col>
      <xdr:colOff>57151</xdr:colOff>
      <xdr:row>2</xdr:row>
      <xdr:rowOff>485774</xdr:rowOff>
    </xdr:from>
    <xdr:to>
      <xdr:col>20</xdr:col>
      <xdr:colOff>381001</xdr:colOff>
      <xdr:row>4</xdr:row>
      <xdr:rowOff>285750</xdr:rowOff>
    </xdr:to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248401" y="1485899"/>
          <a:ext cx="6515100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4000"/>
            <a:t>Introduktion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793750</xdr:colOff>
      <xdr:row>0</xdr:row>
      <xdr:rowOff>77819</xdr:rowOff>
    </xdr:from>
    <xdr:to>
      <xdr:col>14</xdr:col>
      <xdr:colOff>695388</xdr:colOff>
      <xdr:row>2</xdr:row>
      <xdr:rowOff>84665</xdr:rowOff>
    </xdr:to>
    <xdr:sp macro="" textlink="">
      <xdr:nvSpPr>
        <xdr:cNvPr id="8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9345083" y="77819"/>
          <a:ext cx="758888" cy="504263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2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48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  <xdr:twoCellAnchor>
    <xdr:from>
      <xdr:col>8</xdr:col>
      <xdr:colOff>21167</xdr:colOff>
      <xdr:row>2</xdr:row>
      <xdr:rowOff>191121</xdr:rowOff>
    </xdr:from>
    <xdr:to>
      <xdr:col>14</xdr:col>
      <xdr:colOff>740834</xdr:colOff>
      <xdr:row>18</xdr:row>
      <xdr:rowOff>621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851645</xdr:colOff>
      <xdr:row>0</xdr:row>
      <xdr:rowOff>156882</xdr:rowOff>
    </xdr:from>
    <xdr:to>
      <xdr:col>14</xdr:col>
      <xdr:colOff>829233</xdr:colOff>
      <xdr:row>1</xdr:row>
      <xdr:rowOff>67232</xdr:rowOff>
    </xdr:to>
    <xdr:sp macro="" textlink="">
      <xdr:nvSpPr>
        <xdr:cNvPr id="4" name="Righ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0970557" y="156882"/>
          <a:ext cx="829235" cy="537879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4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54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rhvervslearn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rhvervslearn.d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O23:AC23"/>
  <sheetViews>
    <sheetView showRowColHeaders="0" tabSelected="1" zoomScale="40" zoomScaleNormal="40" workbookViewId="0"/>
  </sheetViews>
  <sheetFormatPr defaultColWidth="9.15625" defaultRowHeight="40" customHeight="1" x14ac:dyDescent="0.55000000000000004"/>
  <cols>
    <col min="1" max="46" width="9.15625" style="15" customWidth="1"/>
    <col min="47" max="16384" width="9.15625" style="15"/>
  </cols>
  <sheetData>
    <row r="23" spans="15:29" ht="40" customHeight="1" x14ac:dyDescent="1.65">
      <c r="O23" s="77" t="s">
        <v>8</v>
      </c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</sheetData>
  <sheetProtection sheet="1" objects="1" scenarios="1"/>
  <mergeCells count="1">
    <mergeCell ref="O23:AC23"/>
  </mergeCells>
  <hyperlinks>
    <hyperlink ref="O23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0"/>
  </sheetPr>
  <dimension ref="O8:AL23"/>
  <sheetViews>
    <sheetView showRowColHeaders="0" zoomScale="40" zoomScaleNormal="40" workbookViewId="0"/>
  </sheetViews>
  <sheetFormatPr defaultColWidth="9.15625" defaultRowHeight="40" customHeight="1" x14ac:dyDescent="0.55000000000000004"/>
  <cols>
    <col min="1" max="46" width="9.15625" style="15" customWidth="1"/>
    <col min="47" max="16384" width="9.15625" style="15"/>
  </cols>
  <sheetData>
    <row r="8" spans="38:38" ht="40" customHeight="1" x14ac:dyDescent="1.85">
      <c r="AL8" s="31"/>
    </row>
    <row r="23" spans="15:29" ht="46.2" x14ac:dyDescent="1.65">
      <c r="O23" s="77" t="s">
        <v>8</v>
      </c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</sheetData>
  <mergeCells count="1">
    <mergeCell ref="O23:AC23"/>
  </mergeCells>
  <hyperlinks>
    <hyperlink ref="O2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B1:T105"/>
  <sheetViews>
    <sheetView showRowColHeaders="0" zoomScale="90" zoomScaleNormal="90" workbookViewId="0">
      <selection activeCell="C12" sqref="C12"/>
    </sheetView>
  </sheetViews>
  <sheetFormatPr defaultColWidth="8.83984375" defaultRowHeight="14.4" x14ac:dyDescent="0.55000000000000004"/>
  <cols>
    <col min="1" max="1" width="2.83984375" style="15" customWidth="1"/>
    <col min="2" max="2" width="4.26171875" style="15" customWidth="1"/>
    <col min="3" max="3" width="13.578125" style="27" customWidth="1"/>
    <col min="4" max="4" width="14.15625" style="33" customWidth="1"/>
    <col min="5" max="5" width="15.26171875" style="15" customWidth="1"/>
    <col min="6" max="6" width="2.41796875" style="15" customWidth="1"/>
    <col min="7" max="7" width="18.41796875" style="15" customWidth="1"/>
    <col min="8" max="8" width="4" style="15" customWidth="1"/>
    <col min="9" max="9" width="20.83984375" style="15" customWidth="1"/>
    <col min="10" max="10" width="5.15625" style="15" customWidth="1"/>
    <col min="11" max="11" width="1.15625" style="15" customWidth="1"/>
    <col min="12" max="12" width="11.83984375" style="15" customWidth="1"/>
    <col min="13" max="13" width="14.41796875" style="15" customWidth="1"/>
    <col min="14" max="14" width="12.83984375" style="15" customWidth="1"/>
    <col min="15" max="15" width="12.578125" style="15" bestFit="1" customWidth="1"/>
    <col min="16" max="16" width="12" style="15" customWidth="1"/>
    <col min="17" max="17" width="11.41796875" style="15" customWidth="1"/>
    <col min="18" max="18" width="12" style="15" customWidth="1"/>
    <col min="19" max="19" width="14" style="15" customWidth="1"/>
    <col min="20" max="20" width="8.83984375" style="15" customWidth="1"/>
    <col min="21" max="21" width="18.41796875" style="15" customWidth="1"/>
    <col min="22" max="16384" width="8.83984375" style="15"/>
  </cols>
  <sheetData>
    <row r="1" spans="2:9" ht="10.5" customHeight="1" x14ac:dyDescent="0.55000000000000004">
      <c r="C1" s="15"/>
      <c r="D1" s="15"/>
    </row>
    <row r="2" spans="2:9" ht="28.5" customHeight="1" x14ac:dyDescent="0.55000000000000004">
      <c r="B2" s="57" t="s">
        <v>20</v>
      </c>
      <c r="C2" s="15"/>
      <c r="D2" s="16"/>
      <c r="E2" s="16"/>
      <c r="F2" s="16"/>
      <c r="G2" s="16"/>
      <c r="H2" s="23"/>
      <c r="I2" s="23"/>
    </row>
    <row r="3" spans="2:9" ht="15.75" customHeight="1" x14ac:dyDescent="0.55000000000000004">
      <c r="C3" s="17"/>
      <c r="D3" s="17"/>
      <c r="E3" s="17"/>
      <c r="F3" s="17"/>
      <c r="G3" s="17"/>
      <c r="H3" s="23"/>
      <c r="I3" s="23"/>
    </row>
    <row r="4" spans="2:9" ht="16" customHeight="1" x14ac:dyDescent="0.7">
      <c r="B4" s="58" t="s">
        <v>7</v>
      </c>
      <c r="C4" s="3" t="s">
        <v>9</v>
      </c>
      <c r="D4" s="3" t="s">
        <v>11</v>
      </c>
      <c r="E4" s="4" t="s">
        <v>12</v>
      </c>
      <c r="F4" s="28"/>
      <c r="G4" s="4" t="s">
        <v>10</v>
      </c>
      <c r="H4" s="21"/>
      <c r="I4" s="21"/>
    </row>
    <row r="5" spans="2:9" ht="16" customHeight="1" x14ac:dyDescent="0.7">
      <c r="B5" s="59">
        <f>IF(G5="","",1)</f>
        <v>1</v>
      </c>
      <c r="C5" s="60" t="s">
        <v>32</v>
      </c>
      <c r="D5" s="84">
        <v>760</v>
      </c>
      <c r="E5" s="6">
        <v>430</v>
      </c>
      <c r="F5" s="28"/>
      <c r="G5" s="5">
        <f t="shared" ref="G5:G36" si="0">IF(E5="","",D5*E5)</f>
        <v>326800</v>
      </c>
      <c r="H5" s="21"/>
      <c r="I5" s="21"/>
    </row>
    <row r="6" spans="2:9" ht="16" customHeight="1" x14ac:dyDescent="0.7">
      <c r="B6" s="61">
        <f t="shared" ref="B6:B37" si="1">IF(G6="","",B5+1)</f>
        <v>2</v>
      </c>
      <c r="C6" s="60" t="s">
        <v>33</v>
      </c>
      <c r="D6" s="84">
        <v>5600</v>
      </c>
      <c r="E6" s="6">
        <v>53</v>
      </c>
      <c r="F6" s="28"/>
      <c r="G6" s="5">
        <f t="shared" si="0"/>
        <v>296800</v>
      </c>
      <c r="H6" s="21"/>
      <c r="I6" s="21"/>
    </row>
    <row r="7" spans="2:9" ht="16" customHeight="1" x14ac:dyDescent="0.6">
      <c r="B7" s="61">
        <f t="shared" si="1"/>
        <v>3</v>
      </c>
      <c r="C7" s="60" t="s">
        <v>34</v>
      </c>
      <c r="D7" s="84">
        <v>3450</v>
      </c>
      <c r="E7" s="6">
        <v>28</v>
      </c>
      <c r="F7" s="28"/>
      <c r="G7" s="5">
        <f t="shared" si="0"/>
        <v>96600</v>
      </c>
      <c r="H7" s="22"/>
      <c r="I7" s="22"/>
    </row>
    <row r="8" spans="2:9" ht="16" customHeight="1" x14ac:dyDescent="0.6">
      <c r="B8" s="61">
        <f t="shared" si="1"/>
        <v>4</v>
      </c>
      <c r="C8" s="60" t="s">
        <v>35</v>
      </c>
      <c r="D8" s="84">
        <v>75</v>
      </c>
      <c r="E8" s="6">
        <v>1250</v>
      </c>
      <c r="F8" s="28"/>
      <c r="G8" s="5">
        <f t="shared" si="0"/>
        <v>93750</v>
      </c>
      <c r="H8" s="22"/>
      <c r="I8" s="22"/>
    </row>
    <row r="9" spans="2:9" ht="16" customHeight="1" x14ac:dyDescent="0.6">
      <c r="B9" s="61">
        <f t="shared" si="1"/>
        <v>5</v>
      </c>
      <c r="C9" s="60" t="s">
        <v>36</v>
      </c>
      <c r="D9" s="84">
        <v>75</v>
      </c>
      <c r="E9" s="6">
        <v>920</v>
      </c>
      <c r="F9" s="28"/>
      <c r="G9" s="5">
        <f t="shared" si="0"/>
        <v>69000</v>
      </c>
      <c r="H9" s="22"/>
      <c r="I9" s="22"/>
    </row>
    <row r="10" spans="2:9" ht="16" customHeight="1" x14ac:dyDescent="0.6">
      <c r="B10" s="61">
        <f t="shared" si="1"/>
        <v>6</v>
      </c>
      <c r="C10" s="60" t="s">
        <v>37</v>
      </c>
      <c r="D10" s="84">
        <v>550</v>
      </c>
      <c r="E10" s="6">
        <v>90</v>
      </c>
      <c r="F10" s="28"/>
      <c r="G10" s="5">
        <f t="shared" si="0"/>
        <v>49500</v>
      </c>
      <c r="H10" s="22"/>
      <c r="I10" s="22"/>
    </row>
    <row r="11" spans="2:9" ht="16" customHeight="1" x14ac:dyDescent="0.6">
      <c r="B11" s="61">
        <f t="shared" si="1"/>
        <v>7</v>
      </c>
      <c r="C11" s="60" t="s">
        <v>38</v>
      </c>
      <c r="D11" s="84">
        <v>2350</v>
      </c>
      <c r="E11" s="6">
        <v>12</v>
      </c>
      <c r="F11" s="28"/>
      <c r="G11" s="5">
        <f t="shared" si="0"/>
        <v>28200</v>
      </c>
      <c r="H11" s="22"/>
      <c r="I11" s="22"/>
    </row>
    <row r="12" spans="2:9" ht="16" customHeight="1" x14ac:dyDescent="0.6">
      <c r="B12" s="61">
        <f t="shared" si="1"/>
        <v>8</v>
      </c>
      <c r="C12" s="60" t="s">
        <v>39</v>
      </c>
      <c r="D12" s="84">
        <v>1750</v>
      </c>
      <c r="E12" s="6">
        <v>12</v>
      </c>
      <c r="F12" s="28"/>
      <c r="G12" s="5">
        <f t="shared" si="0"/>
        <v>21000</v>
      </c>
      <c r="H12" s="22"/>
      <c r="I12" s="22"/>
    </row>
    <row r="13" spans="2:9" ht="16" customHeight="1" x14ac:dyDescent="0.6">
      <c r="B13" s="61">
        <f t="shared" si="1"/>
        <v>9</v>
      </c>
      <c r="C13" s="60" t="s">
        <v>40</v>
      </c>
      <c r="D13" s="84">
        <v>760</v>
      </c>
      <c r="E13" s="6">
        <v>430</v>
      </c>
      <c r="F13" s="28"/>
      <c r="G13" s="5">
        <f t="shared" si="0"/>
        <v>326800</v>
      </c>
      <c r="H13" s="22"/>
      <c r="I13" s="22"/>
    </row>
    <row r="14" spans="2:9" ht="16" customHeight="1" x14ac:dyDescent="0.6">
      <c r="B14" s="61" t="str">
        <f t="shared" si="1"/>
        <v/>
      </c>
      <c r="C14" s="60"/>
      <c r="D14" s="84"/>
      <c r="E14" s="6"/>
      <c r="F14" s="28"/>
      <c r="G14" s="5" t="str">
        <f t="shared" si="0"/>
        <v/>
      </c>
      <c r="H14" s="22"/>
      <c r="I14" s="22"/>
    </row>
    <row r="15" spans="2:9" ht="16" customHeight="1" x14ac:dyDescent="0.6">
      <c r="B15" s="61" t="str">
        <f t="shared" si="1"/>
        <v/>
      </c>
      <c r="C15" s="60"/>
      <c r="D15" s="84"/>
      <c r="E15" s="6"/>
      <c r="F15" s="28"/>
      <c r="G15" s="5" t="str">
        <f t="shared" si="0"/>
        <v/>
      </c>
    </row>
    <row r="16" spans="2:9" ht="16" customHeight="1" x14ac:dyDescent="0.6">
      <c r="B16" s="61" t="str">
        <f t="shared" si="1"/>
        <v/>
      </c>
      <c r="C16" s="60"/>
      <c r="D16" s="84"/>
      <c r="E16" s="6"/>
      <c r="F16" s="28"/>
      <c r="G16" s="5" t="str">
        <f t="shared" si="0"/>
        <v/>
      </c>
    </row>
    <row r="17" spans="2:20" ht="16" customHeight="1" x14ac:dyDescent="0.6">
      <c r="B17" s="61" t="str">
        <f t="shared" si="1"/>
        <v/>
      </c>
      <c r="C17" s="60"/>
      <c r="D17" s="84"/>
      <c r="E17" s="6"/>
      <c r="F17" s="28"/>
      <c r="G17" s="5" t="str">
        <f t="shared" si="0"/>
        <v/>
      </c>
    </row>
    <row r="18" spans="2:20" ht="16" customHeight="1" x14ac:dyDescent="0.6">
      <c r="B18" s="61" t="str">
        <f t="shared" si="1"/>
        <v/>
      </c>
      <c r="C18" s="60"/>
      <c r="D18" s="84"/>
      <c r="E18" s="6"/>
      <c r="F18" s="28"/>
      <c r="G18" s="5" t="str">
        <f t="shared" si="0"/>
        <v/>
      </c>
    </row>
    <row r="19" spans="2:20" ht="16" customHeight="1" x14ac:dyDescent="0.6">
      <c r="B19" s="61" t="str">
        <f t="shared" si="1"/>
        <v/>
      </c>
      <c r="C19" s="60"/>
      <c r="D19" s="84"/>
      <c r="E19" s="6"/>
      <c r="F19" s="28"/>
      <c r="G19" s="5" t="str">
        <f t="shared" si="0"/>
        <v/>
      </c>
    </row>
    <row r="20" spans="2:20" ht="16" customHeight="1" x14ac:dyDescent="0.7">
      <c r="B20" s="61" t="str">
        <f t="shared" si="1"/>
        <v/>
      </c>
      <c r="C20" s="60"/>
      <c r="D20" s="84"/>
      <c r="E20" s="6"/>
      <c r="F20" s="28"/>
      <c r="G20" s="5" t="str">
        <f t="shared" si="0"/>
        <v/>
      </c>
      <c r="I20" s="55" t="s">
        <v>24</v>
      </c>
      <c r="J20" s="72">
        <f>Udregninger!AO6</f>
        <v>0.72635561160151252</v>
      </c>
      <c r="K20" s="22"/>
      <c r="L20" s="55" t="s">
        <v>23</v>
      </c>
    </row>
    <row r="21" spans="2:20" ht="16" customHeight="1" x14ac:dyDescent="0.7">
      <c r="B21" s="61" t="str">
        <f t="shared" si="1"/>
        <v/>
      </c>
      <c r="C21" s="60"/>
      <c r="D21" s="84"/>
      <c r="E21" s="6"/>
      <c r="F21" s="28"/>
      <c r="G21" s="5" t="str">
        <f t="shared" si="0"/>
        <v/>
      </c>
      <c r="I21" s="55" t="s">
        <v>25</v>
      </c>
      <c r="J21" s="72">
        <f>Udregninger!AP6</f>
        <v>0.1982116244411338</v>
      </c>
      <c r="K21" s="22"/>
      <c r="L21" s="55" t="s">
        <v>23</v>
      </c>
      <c r="T21" s="22"/>
    </row>
    <row r="22" spans="2:20" ht="16" customHeight="1" x14ac:dyDescent="0.7">
      <c r="B22" s="61" t="str">
        <f t="shared" si="1"/>
        <v/>
      </c>
      <c r="C22" s="60"/>
      <c r="D22" s="84"/>
      <c r="E22" s="6"/>
      <c r="F22" s="28"/>
      <c r="G22" s="5" t="str">
        <f t="shared" si="0"/>
        <v/>
      </c>
      <c r="I22" s="55" t="s">
        <v>26</v>
      </c>
      <c r="J22" s="72">
        <f>Udregninger!AQ6</f>
        <v>7.5432763957357069E-2</v>
      </c>
      <c r="K22" s="22"/>
      <c r="L22" s="55" t="s">
        <v>23</v>
      </c>
    </row>
    <row r="23" spans="2:20" ht="15.6" x14ac:dyDescent="0.6">
      <c r="B23" s="61" t="str">
        <f t="shared" si="1"/>
        <v/>
      </c>
      <c r="C23" s="60"/>
      <c r="D23" s="84"/>
      <c r="E23" s="6"/>
      <c r="F23" s="28"/>
      <c r="G23" s="5" t="str">
        <f t="shared" si="0"/>
        <v/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2:20" ht="15.6" x14ac:dyDescent="0.6">
      <c r="B24" s="61" t="str">
        <f t="shared" si="1"/>
        <v/>
      </c>
      <c r="C24" s="60"/>
      <c r="D24" s="84"/>
      <c r="E24" s="6"/>
      <c r="F24" s="28"/>
      <c r="G24" s="5" t="str">
        <f t="shared" si="0"/>
        <v/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2:20" ht="15.6" x14ac:dyDescent="0.6">
      <c r="B25" s="61" t="str">
        <f t="shared" si="1"/>
        <v/>
      </c>
      <c r="C25" s="60"/>
      <c r="D25" s="84"/>
      <c r="E25" s="6"/>
      <c r="F25" s="62"/>
      <c r="G25" s="5" t="str">
        <f t="shared" si="0"/>
        <v/>
      </c>
      <c r="H25" s="18"/>
      <c r="I25" s="20"/>
    </row>
    <row r="26" spans="2:20" ht="15.6" x14ac:dyDescent="0.6">
      <c r="B26" s="61" t="str">
        <f t="shared" si="1"/>
        <v/>
      </c>
      <c r="C26" s="60"/>
      <c r="D26" s="84"/>
      <c r="E26" s="6"/>
      <c r="F26" s="63"/>
      <c r="G26" s="5" t="str">
        <f t="shared" si="0"/>
        <v/>
      </c>
      <c r="H26" s="19"/>
      <c r="I26" s="20"/>
    </row>
    <row r="27" spans="2:20" ht="15.6" x14ac:dyDescent="0.6">
      <c r="B27" s="61" t="str">
        <f t="shared" si="1"/>
        <v/>
      </c>
      <c r="C27" s="60"/>
      <c r="D27" s="84"/>
      <c r="E27" s="6"/>
      <c r="F27" s="63"/>
      <c r="G27" s="5" t="str">
        <f t="shared" si="0"/>
        <v/>
      </c>
      <c r="H27" s="19"/>
    </row>
    <row r="28" spans="2:20" ht="15" customHeight="1" x14ac:dyDescent="0.6">
      <c r="B28" s="61" t="str">
        <f t="shared" si="1"/>
        <v/>
      </c>
      <c r="C28" s="60"/>
      <c r="D28" s="84"/>
      <c r="E28" s="6"/>
      <c r="F28" s="64"/>
      <c r="G28" s="5" t="str">
        <f t="shared" si="0"/>
        <v/>
      </c>
      <c r="H28" s="20"/>
    </row>
    <row r="29" spans="2:20" ht="15.6" x14ac:dyDescent="0.6">
      <c r="B29" s="61" t="str">
        <f t="shared" si="1"/>
        <v/>
      </c>
      <c r="C29" s="60"/>
      <c r="D29" s="84"/>
      <c r="E29" s="6"/>
      <c r="F29" s="64"/>
      <c r="G29" s="5" t="str">
        <f t="shared" si="0"/>
        <v/>
      </c>
      <c r="H29" s="20"/>
    </row>
    <row r="30" spans="2:20" ht="15.6" x14ac:dyDescent="0.6">
      <c r="B30" s="61" t="str">
        <f t="shared" si="1"/>
        <v/>
      </c>
      <c r="C30" s="60"/>
      <c r="D30" s="84"/>
      <c r="E30" s="6"/>
      <c r="F30" s="28"/>
      <c r="G30" s="5" t="str">
        <f t="shared" si="0"/>
        <v/>
      </c>
    </row>
    <row r="31" spans="2:20" ht="15.6" x14ac:dyDescent="0.6">
      <c r="B31" s="61" t="str">
        <f t="shared" si="1"/>
        <v/>
      </c>
      <c r="C31" s="60"/>
      <c r="D31" s="84"/>
      <c r="E31" s="6"/>
      <c r="F31" s="28"/>
      <c r="G31" s="5" t="str">
        <f t="shared" si="0"/>
        <v/>
      </c>
    </row>
    <row r="32" spans="2:20" ht="15.6" x14ac:dyDescent="0.6">
      <c r="B32" s="61" t="str">
        <f t="shared" si="1"/>
        <v/>
      </c>
      <c r="C32" s="60"/>
      <c r="D32" s="84"/>
      <c r="E32" s="6"/>
      <c r="F32" s="28"/>
      <c r="G32" s="5" t="str">
        <f t="shared" si="0"/>
        <v/>
      </c>
    </row>
    <row r="33" spans="2:7" ht="15.6" x14ac:dyDescent="0.6">
      <c r="B33" s="61" t="str">
        <f t="shared" si="1"/>
        <v/>
      </c>
      <c r="C33" s="60"/>
      <c r="D33" s="84"/>
      <c r="E33" s="6"/>
      <c r="F33" s="28"/>
      <c r="G33" s="5" t="str">
        <f t="shared" si="0"/>
        <v/>
      </c>
    </row>
    <row r="34" spans="2:7" ht="15.6" x14ac:dyDescent="0.6">
      <c r="B34" s="61" t="str">
        <f t="shared" si="1"/>
        <v/>
      </c>
      <c r="C34" s="60"/>
      <c r="D34" s="84"/>
      <c r="E34" s="6"/>
      <c r="F34" s="28"/>
      <c r="G34" s="5" t="str">
        <f t="shared" si="0"/>
        <v/>
      </c>
    </row>
    <row r="35" spans="2:7" ht="15.6" x14ac:dyDescent="0.6">
      <c r="B35" s="61" t="str">
        <f t="shared" si="1"/>
        <v/>
      </c>
      <c r="C35" s="60"/>
      <c r="D35" s="84"/>
      <c r="E35" s="6"/>
      <c r="F35" s="28"/>
      <c r="G35" s="5" t="str">
        <f t="shared" si="0"/>
        <v/>
      </c>
    </row>
    <row r="36" spans="2:7" ht="15.6" x14ac:dyDescent="0.6">
      <c r="B36" s="61" t="str">
        <f t="shared" si="1"/>
        <v/>
      </c>
      <c r="C36" s="60"/>
      <c r="D36" s="84"/>
      <c r="E36" s="6"/>
      <c r="F36" s="28"/>
      <c r="G36" s="5" t="str">
        <f t="shared" si="0"/>
        <v/>
      </c>
    </row>
    <row r="37" spans="2:7" ht="15.6" x14ac:dyDescent="0.6">
      <c r="B37" s="61" t="str">
        <f t="shared" si="1"/>
        <v/>
      </c>
      <c r="C37" s="60"/>
      <c r="D37" s="84"/>
      <c r="E37" s="6"/>
      <c r="F37" s="28"/>
      <c r="G37" s="5" t="str">
        <f t="shared" ref="G37:G68" si="2">IF(E37="","",D37*E37)</f>
        <v/>
      </c>
    </row>
    <row r="38" spans="2:7" ht="15.6" x14ac:dyDescent="0.6">
      <c r="B38" s="61" t="str">
        <f t="shared" ref="B38:B69" si="3">IF(G38="","",B37+1)</f>
        <v/>
      </c>
      <c r="C38" s="60"/>
      <c r="D38" s="84"/>
      <c r="E38" s="6"/>
      <c r="F38" s="28"/>
      <c r="G38" s="5" t="str">
        <f t="shared" si="2"/>
        <v/>
      </c>
    </row>
    <row r="39" spans="2:7" ht="15.6" x14ac:dyDescent="0.6">
      <c r="B39" s="61" t="str">
        <f t="shared" si="3"/>
        <v/>
      </c>
      <c r="C39" s="60"/>
      <c r="D39" s="84"/>
      <c r="E39" s="6"/>
      <c r="F39" s="28"/>
      <c r="G39" s="5" t="str">
        <f t="shared" si="2"/>
        <v/>
      </c>
    </row>
    <row r="40" spans="2:7" ht="15.6" x14ac:dyDescent="0.6">
      <c r="B40" s="61" t="str">
        <f t="shared" si="3"/>
        <v/>
      </c>
      <c r="C40" s="60"/>
      <c r="D40" s="84"/>
      <c r="E40" s="6"/>
      <c r="F40" s="28"/>
      <c r="G40" s="5" t="str">
        <f t="shared" si="2"/>
        <v/>
      </c>
    </row>
    <row r="41" spans="2:7" ht="15.6" x14ac:dyDescent="0.6">
      <c r="B41" s="61" t="str">
        <f t="shared" si="3"/>
        <v/>
      </c>
      <c r="C41" s="60"/>
      <c r="D41" s="84"/>
      <c r="E41" s="6"/>
      <c r="F41" s="28"/>
      <c r="G41" s="5" t="str">
        <f t="shared" si="2"/>
        <v/>
      </c>
    </row>
    <row r="42" spans="2:7" ht="15.6" x14ac:dyDescent="0.6">
      <c r="B42" s="61" t="str">
        <f t="shared" si="3"/>
        <v/>
      </c>
      <c r="C42" s="60"/>
      <c r="D42" s="84"/>
      <c r="E42" s="6"/>
      <c r="F42" s="28"/>
      <c r="G42" s="5" t="str">
        <f t="shared" si="2"/>
        <v/>
      </c>
    </row>
    <row r="43" spans="2:7" ht="15.6" x14ac:dyDescent="0.6">
      <c r="B43" s="61" t="str">
        <f t="shared" si="3"/>
        <v/>
      </c>
      <c r="C43" s="60"/>
      <c r="D43" s="84"/>
      <c r="E43" s="6"/>
      <c r="F43" s="28"/>
      <c r="G43" s="5" t="str">
        <f t="shared" si="2"/>
        <v/>
      </c>
    </row>
    <row r="44" spans="2:7" ht="15.6" x14ac:dyDescent="0.6">
      <c r="B44" s="61" t="str">
        <f t="shared" si="3"/>
        <v/>
      </c>
      <c r="C44" s="60"/>
      <c r="D44" s="84"/>
      <c r="E44" s="6"/>
      <c r="F44" s="28"/>
      <c r="G44" s="5" t="str">
        <f t="shared" si="2"/>
        <v/>
      </c>
    </row>
    <row r="45" spans="2:7" ht="15.6" x14ac:dyDescent="0.6">
      <c r="B45" s="61" t="str">
        <f t="shared" si="3"/>
        <v/>
      </c>
      <c r="C45" s="60"/>
      <c r="D45" s="84"/>
      <c r="E45" s="6"/>
      <c r="F45" s="28"/>
      <c r="G45" s="5" t="str">
        <f t="shared" si="2"/>
        <v/>
      </c>
    </row>
    <row r="46" spans="2:7" ht="15.6" x14ac:dyDescent="0.6">
      <c r="B46" s="61" t="str">
        <f t="shared" si="3"/>
        <v/>
      </c>
      <c r="C46" s="60"/>
      <c r="D46" s="84"/>
      <c r="E46" s="6"/>
      <c r="F46" s="28"/>
      <c r="G46" s="5" t="str">
        <f t="shared" si="2"/>
        <v/>
      </c>
    </row>
    <row r="47" spans="2:7" ht="15.6" x14ac:dyDescent="0.6">
      <c r="B47" s="61" t="str">
        <f t="shared" si="3"/>
        <v/>
      </c>
      <c r="C47" s="60"/>
      <c r="D47" s="84"/>
      <c r="E47" s="6"/>
      <c r="F47" s="28"/>
      <c r="G47" s="5" t="str">
        <f t="shared" si="2"/>
        <v/>
      </c>
    </row>
    <row r="48" spans="2:7" ht="15.6" x14ac:dyDescent="0.6">
      <c r="B48" s="61" t="str">
        <f t="shared" si="3"/>
        <v/>
      </c>
      <c r="C48" s="60"/>
      <c r="D48" s="84"/>
      <c r="E48" s="6"/>
      <c r="F48" s="28"/>
      <c r="G48" s="5" t="str">
        <f t="shared" si="2"/>
        <v/>
      </c>
    </row>
    <row r="49" spans="2:7" ht="15.6" x14ac:dyDescent="0.6">
      <c r="B49" s="61" t="str">
        <f t="shared" si="3"/>
        <v/>
      </c>
      <c r="C49" s="60"/>
      <c r="D49" s="84"/>
      <c r="E49" s="6"/>
      <c r="F49" s="28"/>
      <c r="G49" s="5" t="str">
        <f t="shared" si="2"/>
        <v/>
      </c>
    </row>
    <row r="50" spans="2:7" ht="15.6" x14ac:dyDescent="0.6">
      <c r="B50" s="61" t="str">
        <f t="shared" si="3"/>
        <v/>
      </c>
      <c r="C50" s="60"/>
      <c r="D50" s="84"/>
      <c r="E50" s="6"/>
      <c r="F50" s="28"/>
      <c r="G50" s="5" t="str">
        <f t="shared" si="2"/>
        <v/>
      </c>
    </row>
    <row r="51" spans="2:7" ht="15.6" x14ac:dyDescent="0.6">
      <c r="B51" s="61" t="str">
        <f t="shared" si="3"/>
        <v/>
      </c>
      <c r="C51" s="60"/>
      <c r="D51" s="32"/>
      <c r="E51" s="6"/>
      <c r="F51" s="28"/>
      <c r="G51" s="5" t="str">
        <f t="shared" si="2"/>
        <v/>
      </c>
    </row>
    <row r="52" spans="2:7" ht="15.6" x14ac:dyDescent="0.6">
      <c r="B52" s="61" t="str">
        <f t="shared" si="3"/>
        <v/>
      </c>
      <c r="C52" s="60"/>
      <c r="D52" s="32"/>
      <c r="E52" s="6"/>
      <c r="F52" s="28"/>
      <c r="G52" s="5" t="str">
        <f t="shared" si="2"/>
        <v/>
      </c>
    </row>
    <row r="53" spans="2:7" ht="15.6" x14ac:dyDescent="0.6">
      <c r="B53" s="61" t="str">
        <f t="shared" si="3"/>
        <v/>
      </c>
      <c r="C53" s="60"/>
      <c r="D53" s="32"/>
      <c r="E53" s="6"/>
      <c r="F53" s="28"/>
      <c r="G53" s="5" t="str">
        <f t="shared" si="2"/>
        <v/>
      </c>
    </row>
    <row r="54" spans="2:7" ht="15.6" x14ac:dyDescent="0.6">
      <c r="B54" s="61" t="str">
        <f t="shared" si="3"/>
        <v/>
      </c>
      <c r="C54" s="60"/>
      <c r="D54" s="32"/>
      <c r="E54" s="6"/>
      <c r="F54" s="28"/>
      <c r="G54" s="5" t="str">
        <f t="shared" si="2"/>
        <v/>
      </c>
    </row>
    <row r="55" spans="2:7" ht="15.6" x14ac:dyDescent="0.6">
      <c r="B55" s="61" t="str">
        <f t="shared" si="3"/>
        <v/>
      </c>
      <c r="C55" s="60"/>
      <c r="D55" s="32"/>
      <c r="E55" s="6"/>
      <c r="F55" s="28"/>
      <c r="G55" s="5" t="str">
        <f t="shared" si="2"/>
        <v/>
      </c>
    </row>
    <row r="56" spans="2:7" ht="15.6" x14ac:dyDescent="0.6">
      <c r="B56" s="61" t="str">
        <f t="shared" si="3"/>
        <v/>
      </c>
      <c r="C56" s="60"/>
      <c r="D56" s="32"/>
      <c r="E56" s="6"/>
      <c r="F56" s="28"/>
      <c r="G56" s="5" t="str">
        <f t="shared" si="2"/>
        <v/>
      </c>
    </row>
    <row r="57" spans="2:7" ht="15.6" x14ac:dyDescent="0.6">
      <c r="B57" s="61" t="str">
        <f t="shared" si="3"/>
        <v/>
      </c>
      <c r="C57" s="60"/>
      <c r="D57" s="32"/>
      <c r="E57" s="6"/>
      <c r="F57" s="28"/>
      <c r="G57" s="5" t="str">
        <f t="shared" si="2"/>
        <v/>
      </c>
    </row>
    <row r="58" spans="2:7" ht="15.6" x14ac:dyDescent="0.6">
      <c r="B58" s="61" t="str">
        <f t="shared" si="3"/>
        <v/>
      </c>
      <c r="C58" s="60"/>
      <c r="D58" s="32"/>
      <c r="E58" s="6"/>
      <c r="F58" s="28"/>
      <c r="G58" s="5" t="str">
        <f t="shared" si="2"/>
        <v/>
      </c>
    </row>
    <row r="59" spans="2:7" ht="15.6" x14ac:dyDescent="0.6">
      <c r="B59" s="61" t="str">
        <f t="shared" si="3"/>
        <v/>
      </c>
      <c r="C59" s="60"/>
      <c r="D59" s="32"/>
      <c r="E59" s="6"/>
      <c r="F59" s="28"/>
      <c r="G59" s="5" t="str">
        <f t="shared" si="2"/>
        <v/>
      </c>
    </row>
    <row r="60" spans="2:7" ht="15.6" x14ac:dyDescent="0.6">
      <c r="B60" s="61" t="str">
        <f t="shared" si="3"/>
        <v/>
      </c>
      <c r="C60" s="60"/>
      <c r="D60" s="32"/>
      <c r="E60" s="6"/>
      <c r="F60" s="28"/>
      <c r="G60" s="5" t="str">
        <f t="shared" si="2"/>
        <v/>
      </c>
    </row>
    <row r="61" spans="2:7" ht="15.6" x14ac:dyDescent="0.6">
      <c r="B61" s="61" t="str">
        <f t="shared" si="3"/>
        <v/>
      </c>
      <c r="C61" s="60"/>
      <c r="D61" s="32"/>
      <c r="E61" s="6"/>
      <c r="F61" s="28"/>
      <c r="G61" s="5" t="str">
        <f t="shared" si="2"/>
        <v/>
      </c>
    </row>
    <row r="62" spans="2:7" ht="15.6" x14ac:dyDescent="0.6">
      <c r="B62" s="61" t="str">
        <f t="shared" si="3"/>
        <v/>
      </c>
      <c r="C62" s="60"/>
      <c r="D62" s="32"/>
      <c r="E62" s="6"/>
      <c r="F62" s="28"/>
      <c r="G62" s="5" t="str">
        <f t="shared" si="2"/>
        <v/>
      </c>
    </row>
    <row r="63" spans="2:7" ht="15.6" x14ac:dyDescent="0.6">
      <c r="B63" s="61" t="str">
        <f t="shared" si="3"/>
        <v/>
      </c>
      <c r="C63" s="60"/>
      <c r="D63" s="32"/>
      <c r="E63" s="6"/>
      <c r="F63" s="28"/>
      <c r="G63" s="5" t="str">
        <f t="shared" si="2"/>
        <v/>
      </c>
    </row>
    <row r="64" spans="2:7" ht="15.6" x14ac:dyDescent="0.6">
      <c r="B64" s="61" t="str">
        <f t="shared" si="3"/>
        <v/>
      </c>
      <c r="C64" s="60"/>
      <c r="D64" s="32"/>
      <c r="E64" s="6"/>
      <c r="F64" s="28"/>
      <c r="G64" s="5" t="str">
        <f t="shared" si="2"/>
        <v/>
      </c>
    </row>
    <row r="65" spans="2:7" ht="15.6" x14ac:dyDescent="0.6">
      <c r="B65" s="61" t="str">
        <f t="shared" si="3"/>
        <v/>
      </c>
      <c r="C65" s="60"/>
      <c r="D65" s="32"/>
      <c r="E65" s="6"/>
      <c r="F65" s="28"/>
      <c r="G65" s="5" t="str">
        <f t="shared" si="2"/>
        <v/>
      </c>
    </row>
    <row r="66" spans="2:7" ht="15.6" x14ac:dyDescent="0.6">
      <c r="B66" s="61" t="str">
        <f t="shared" si="3"/>
        <v/>
      </c>
      <c r="C66" s="60"/>
      <c r="D66" s="32"/>
      <c r="E66" s="6"/>
      <c r="F66" s="28"/>
      <c r="G66" s="5" t="str">
        <f t="shared" si="2"/>
        <v/>
      </c>
    </row>
    <row r="67" spans="2:7" ht="15.6" x14ac:dyDescent="0.6">
      <c r="B67" s="61" t="str">
        <f t="shared" si="3"/>
        <v/>
      </c>
      <c r="C67" s="60"/>
      <c r="D67" s="32"/>
      <c r="E67" s="6"/>
      <c r="F67" s="28"/>
      <c r="G67" s="5" t="str">
        <f t="shared" si="2"/>
        <v/>
      </c>
    </row>
    <row r="68" spans="2:7" ht="15.6" x14ac:dyDescent="0.6">
      <c r="B68" s="61" t="str">
        <f t="shared" si="3"/>
        <v/>
      </c>
      <c r="C68" s="60"/>
      <c r="D68" s="32"/>
      <c r="E68" s="6"/>
      <c r="F68" s="28"/>
      <c r="G68" s="5" t="str">
        <f t="shared" si="2"/>
        <v/>
      </c>
    </row>
    <row r="69" spans="2:7" ht="15.6" x14ac:dyDescent="0.6">
      <c r="B69" s="61" t="str">
        <f t="shared" si="3"/>
        <v/>
      </c>
      <c r="C69" s="60"/>
      <c r="D69" s="32"/>
      <c r="E69" s="6"/>
      <c r="F69" s="28"/>
      <c r="G69" s="5" t="str">
        <f t="shared" ref="G69:G105" si="4">IF(E69="","",D69*E69)</f>
        <v/>
      </c>
    </row>
    <row r="70" spans="2:7" ht="15.6" x14ac:dyDescent="0.6">
      <c r="B70" s="61" t="str">
        <f t="shared" ref="B70:B105" si="5">IF(G70="","",B69+1)</f>
        <v/>
      </c>
      <c r="C70" s="60"/>
      <c r="D70" s="32"/>
      <c r="E70" s="6"/>
      <c r="F70" s="28"/>
      <c r="G70" s="5" t="str">
        <f t="shared" si="4"/>
        <v/>
      </c>
    </row>
    <row r="71" spans="2:7" ht="15.6" x14ac:dyDescent="0.6">
      <c r="B71" s="61" t="str">
        <f t="shared" si="5"/>
        <v/>
      </c>
      <c r="C71" s="60"/>
      <c r="D71" s="32"/>
      <c r="E71" s="6"/>
      <c r="F71" s="28"/>
      <c r="G71" s="5" t="str">
        <f t="shared" si="4"/>
        <v/>
      </c>
    </row>
    <row r="72" spans="2:7" ht="15.6" x14ac:dyDescent="0.6">
      <c r="B72" s="61" t="str">
        <f t="shared" si="5"/>
        <v/>
      </c>
      <c r="C72" s="60"/>
      <c r="D72" s="32"/>
      <c r="E72" s="6"/>
      <c r="F72" s="28"/>
      <c r="G72" s="5" t="str">
        <f t="shared" si="4"/>
        <v/>
      </c>
    </row>
    <row r="73" spans="2:7" ht="15.6" x14ac:dyDescent="0.6">
      <c r="B73" s="61" t="str">
        <f t="shared" si="5"/>
        <v/>
      </c>
      <c r="C73" s="60"/>
      <c r="D73" s="32"/>
      <c r="E73" s="6"/>
      <c r="F73" s="28"/>
      <c r="G73" s="5" t="str">
        <f t="shared" si="4"/>
        <v/>
      </c>
    </row>
    <row r="74" spans="2:7" ht="15.6" x14ac:dyDescent="0.6">
      <c r="B74" s="61" t="str">
        <f t="shared" si="5"/>
        <v/>
      </c>
      <c r="C74" s="60"/>
      <c r="D74" s="32"/>
      <c r="E74" s="6"/>
      <c r="F74" s="28"/>
      <c r="G74" s="5" t="str">
        <f t="shared" si="4"/>
        <v/>
      </c>
    </row>
    <row r="75" spans="2:7" ht="15.6" x14ac:dyDescent="0.6">
      <c r="B75" s="61" t="str">
        <f t="shared" si="5"/>
        <v/>
      </c>
      <c r="C75" s="60"/>
      <c r="D75" s="32"/>
      <c r="E75" s="6"/>
      <c r="F75" s="28"/>
      <c r="G75" s="5" t="str">
        <f t="shared" si="4"/>
        <v/>
      </c>
    </row>
    <row r="76" spans="2:7" ht="15.6" x14ac:dyDescent="0.6">
      <c r="B76" s="61" t="str">
        <f t="shared" si="5"/>
        <v/>
      </c>
      <c r="C76" s="60"/>
      <c r="D76" s="32"/>
      <c r="E76" s="6"/>
      <c r="F76" s="28"/>
      <c r="G76" s="5" t="str">
        <f t="shared" si="4"/>
        <v/>
      </c>
    </row>
    <row r="77" spans="2:7" ht="15.6" x14ac:dyDescent="0.6">
      <c r="B77" s="61" t="str">
        <f t="shared" si="5"/>
        <v/>
      </c>
      <c r="C77" s="60"/>
      <c r="D77" s="32"/>
      <c r="E77" s="6"/>
      <c r="F77" s="28"/>
      <c r="G77" s="5" t="str">
        <f t="shared" si="4"/>
        <v/>
      </c>
    </row>
    <row r="78" spans="2:7" ht="15.6" x14ac:dyDescent="0.6">
      <c r="B78" s="61" t="str">
        <f t="shared" si="5"/>
        <v/>
      </c>
      <c r="C78" s="60"/>
      <c r="D78" s="32"/>
      <c r="E78" s="6"/>
      <c r="F78" s="28"/>
      <c r="G78" s="5" t="str">
        <f t="shared" si="4"/>
        <v/>
      </c>
    </row>
    <row r="79" spans="2:7" ht="15.6" x14ac:dyDescent="0.6">
      <c r="B79" s="61" t="str">
        <f t="shared" si="5"/>
        <v/>
      </c>
      <c r="C79" s="60"/>
      <c r="D79" s="32"/>
      <c r="E79" s="6"/>
      <c r="F79" s="28"/>
      <c r="G79" s="5" t="str">
        <f t="shared" si="4"/>
        <v/>
      </c>
    </row>
    <row r="80" spans="2:7" ht="15.6" x14ac:dyDescent="0.6">
      <c r="B80" s="61" t="str">
        <f t="shared" si="5"/>
        <v/>
      </c>
      <c r="C80" s="60"/>
      <c r="D80" s="32"/>
      <c r="E80" s="6"/>
      <c r="F80" s="28"/>
      <c r="G80" s="5" t="str">
        <f t="shared" si="4"/>
        <v/>
      </c>
    </row>
    <row r="81" spans="2:7" ht="15.6" x14ac:dyDescent="0.6">
      <c r="B81" s="61" t="str">
        <f t="shared" si="5"/>
        <v/>
      </c>
      <c r="C81" s="60"/>
      <c r="D81" s="32"/>
      <c r="E81" s="6"/>
      <c r="F81" s="28"/>
      <c r="G81" s="5" t="str">
        <f t="shared" si="4"/>
        <v/>
      </c>
    </row>
    <row r="82" spans="2:7" ht="15.6" x14ac:dyDescent="0.6">
      <c r="B82" s="61" t="str">
        <f t="shared" si="5"/>
        <v/>
      </c>
      <c r="C82" s="60"/>
      <c r="D82" s="32"/>
      <c r="E82" s="6"/>
      <c r="F82" s="28"/>
      <c r="G82" s="5" t="str">
        <f t="shared" si="4"/>
        <v/>
      </c>
    </row>
    <row r="83" spans="2:7" ht="15.6" x14ac:dyDescent="0.6">
      <c r="B83" s="61" t="str">
        <f t="shared" si="5"/>
        <v/>
      </c>
      <c r="C83" s="60"/>
      <c r="D83" s="32"/>
      <c r="E83" s="6"/>
      <c r="F83" s="28"/>
      <c r="G83" s="5" t="str">
        <f t="shared" si="4"/>
        <v/>
      </c>
    </row>
    <row r="84" spans="2:7" ht="15.6" x14ac:dyDescent="0.6">
      <c r="B84" s="61" t="str">
        <f t="shared" si="5"/>
        <v/>
      </c>
      <c r="C84" s="60"/>
      <c r="D84" s="32"/>
      <c r="E84" s="6"/>
      <c r="F84" s="28"/>
      <c r="G84" s="5" t="str">
        <f t="shared" si="4"/>
        <v/>
      </c>
    </row>
    <row r="85" spans="2:7" ht="15.6" x14ac:dyDescent="0.6">
      <c r="B85" s="61" t="str">
        <f t="shared" si="5"/>
        <v/>
      </c>
      <c r="C85" s="60"/>
      <c r="D85" s="32"/>
      <c r="E85" s="6"/>
      <c r="F85" s="28"/>
      <c r="G85" s="5" t="str">
        <f t="shared" si="4"/>
        <v/>
      </c>
    </row>
    <row r="86" spans="2:7" ht="15.6" x14ac:dyDescent="0.6">
      <c r="B86" s="61" t="str">
        <f t="shared" si="5"/>
        <v/>
      </c>
      <c r="C86" s="60"/>
      <c r="D86" s="32"/>
      <c r="E86" s="6"/>
      <c r="F86" s="28"/>
      <c r="G86" s="5" t="str">
        <f t="shared" si="4"/>
        <v/>
      </c>
    </row>
    <row r="87" spans="2:7" ht="15.6" x14ac:dyDescent="0.6">
      <c r="B87" s="61" t="str">
        <f t="shared" si="5"/>
        <v/>
      </c>
      <c r="C87" s="60"/>
      <c r="D87" s="32"/>
      <c r="E87" s="6"/>
      <c r="F87" s="28"/>
      <c r="G87" s="5" t="str">
        <f t="shared" si="4"/>
        <v/>
      </c>
    </row>
    <row r="88" spans="2:7" ht="15.6" x14ac:dyDescent="0.6">
      <c r="B88" s="61" t="str">
        <f t="shared" si="5"/>
        <v/>
      </c>
      <c r="C88" s="60"/>
      <c r="D88" s="32"/>
      <c r="E88" s="6"/>
      <c r="F88" s="28"/>
      <c r="G88" s="5" t="str">
        <f t="shared" si="4"/>
        <v/>
      </c>
    </row>
    <row r="89" spans="2:7" ht="15.6" x14ac:dyDescent="0.6">
      <c r="B89" s="61" t="str">
        <f t="shared" si="5"/>
        <v/>
      </c>
      <c r="C89" s="60"/>
      <c r="D89" s="32"/>
      <c r="E89" s="6"/>
      <c r="F89" s="28"/>
      <c r="G89" s="5" t="str">
        <f t="shared" si="4"/>
        <v/>
      </c>
    </row>
    <row r="90" spans="2:7" ht="15.6" x14ac:dyDescent="0.6">
      <c r="B90" s="61" t="str">
        <f t="shared" si="5"/>
        <v/>
      </c>
      <c r="C90" s="60"/>
      <c r="D90" s="32"/>
      <c r="E90" s="6"/>
      <c r="F90" s="28"/>
      <c r="G90" s="5" t="str">
        <f t="shared" si="4"/>
        <v/>
      </c>
    </row>
    <row r="91" spans="2:7" ht="15.6" x14ac:dyDescent="0.6">
      <c r="B91" s="61" t="str">
        <f t="shared" si="5"/>
        <v/>
      </c>
      <c r="C91" s="60"/>
      <c r="D91" s="32"/>
      <c r="E91" s="6"/>
      <c r="F91" s="28"/>
      <c r="G91" s="5" t="str">
        <f t="shared" si="4"/>
        <v/>
      </c>
    </row>
    <row r="92" spans="2:7" ht="15.6" x14ac:dyDescent="0.6">
      <c r="B92" s="61" t="str">
        <f t="shared" si="5"/>
        <v/>
      </c>
      <c r="C92" s="60"/>
      <c r="D92" s="32"/>
      <c r="E92" s="6"/>
      <c r="F92" s="28"/>
      <c r="G92" s="5" t="str">
        <f t="shared" si="4"/>
        <v/>
      </c>
    </row>
    <row r="93" spans="2:7" ht="15.6" x14ac:dyDescent="0.6">
      <c r="B93" s="61" t="str">
        <f t="shared" si="5"/>
        <v/>
      </c>
      <c r="C93" s="60"/>
      <c r="D93" s="32"/>
      <c r="E93" s="6"/>
      <c r="F93" s="28"/>
      <c r="G93" s="5" t="str">
        <f t="shared" si="4"/>
        <v/>
      </c>
    </row>
    <row r="94" spans="2:7" ht="15.6" x14ac:dyDescent="0.6">
      <c r="B94" s="61" t="str">
        <f t="shared" si="5"/>
        <v/>
      </c>
      <c r="C94" s="60"/>
      <c r="D94" s="32"/>
      <c r="E94" s="6"/>
      <c r="F94" s="28"/>
      <c r="G94" s="5" t="str">
        <f t="shared" si="4"/>
        <v/>
      </c>
    </row>
    <row r="95" spans="2:7" ht="15.6" x14ac:dyDescent="0.6">
      <c r="B95" s="61" t="str">
        <f t="shared" si="5"/>
        <v/>
      </c>
      <c r="C95" s="60"/>
      <c r="D95" s="32"/>
      <c r="E95" s="6"/>
      <c r="F95" s="28"/>
      <c r="G95" s="5" t="str">
        <f t="shared" si="4"/>
        <v/>
      </c>
    </row>
    <row r="96" spans="2:7" ht="15.6" x14ac:dyDescent="0.6">
      <c r="B96" s="61" t="str">
        <f t="shared" si="5"/>
        <v/>
      </c>
      <c r="C96" s="60"/>
      <c r="D96" s="32"/>
      <c r="E96" s="6"/>
      <c r="F96" s="28"/>
      <c r="G96" s="5" t="str">
        <f t="shared" si="4"/>
        <v/>
      </c>
    </row>
    <row r="97" spans="2:7" ht="15.6" x14ac:dyDescent="0.6">
      <c r="B97" s="61" t="str">
        <f t="shared" si="5"/>
        <v/>
      </c>
      <c r="C97" s="60"/>
      <c r="D97" s="32"/>
      <c r="E97" s="6"/>
      <c r="F97" s="28"/>
      <c r="G97" s="5" t="str">
        <f t="shared" si="4"/>
        <v/>
      </c>
    </row>
    <row r="98" spans="2:7" ht="15.6" x14ac:dyDescent="0.6">
      <c r="B98" s="61" t="str">
        <f t="shared" si="5"/>
        <v/>
      </c>
      <c r="C98" s="60"/>
      <c r="D98" s="32"/>
      <c r="E98" s="6"/>
      <c r="F98" s="28"/>
      <c r="G98" s="5" t="str">
        <f t="shared" si="4"/>
        <v/>
      </c>
    </row>
    <row r="99" spans="2:7" ht="15.6" x14ac:dyDescent="0.6">
      <c r="B99" s="61" t="str">
        <f t="shared" si="5"/>
        <v/>
      </c>
      <c r="C99" s="60"/>
      <c r="D99" s="32"/>
      <c r="E99" s="6"/>
      <c r="F99" s="28"/>
      <c r="G99" s="5" t="str">
        <f t="shared" si="4"/>
        <v/>
      </c>
    </row>
    <row r="100" spans="2:7" ht="15.6" x14ac:dyDescent="0.6">
      <c r="B100" s="61" t="str">
        <f t="shared" si="5"/>
        <v/>
      </c>
      <c r="C100" s="60"/>
      <c r="D100" s="32"/>
      <c r="E100" s="6"/>
      <c r="F100" s="28"/>
      <c r="G100" s="5" t="str">
        <f t="shared" si="4"/>
        <v/>
      </c>
    </row>
    <row r="101" spans="2:7" ht="15.6" x14ac:dyDescent="0.6">
      <c r="B101" s="61" t="str">
        <f t="shared" si="5"/>
        <v/>
      </c>
      <c r="C101" s="60"/>
      <c r="D101" s="32"/>
      <c r="E101" s="6"/>
      <c r="F101" s="28"/>
      <c r="G101" s="5" t="str">
        <f t="shared" si="4"/>
        <v/>
      </c>
    </row>
    <row r="102" spans="2:7" ht="15.6" x14ac:dyDescent="0.6">
      <c r="B102" s="61" t="str">
        <f t="shared" si="5"/>
        <v/>
      </c>
      <c r="C102" s="60"/>
      <c r="D102" s="32"/>
      <c r="E102" s="6"/>
      <c r="F102" s="28"/>
      <c r="G102" s="5" t="str">
        <f t="shared" si="4"/>
        <v/>
      </c>
    </row>
    <row r="103" spans="2:7" ht="15.6" x14ac:dyDescent="0.6">
      <c r="B103" s="61" t="str">
        <f t="shared" si="5"/>
        <v/>
      </c>
      <c r="C103" s="60"/>
      <c r="D103" s="32"/>
      <c r="E103" s="6"/>
      <c r="F103" s="28"/>
      <c r="G103" s="5" t="str">
        <f t="shared" si="4"/>
        <v/>
      </c>
    </row>
    <row r="104" spans="2:7" ht="15.6" x14ac:dyDescent="0.6">
      <c r="B104" s="61" t="str">
        <f t="shared" si="5"/>
        <v/>
      </c>
      <c r="C104" s="60"/>
      <c r="D104" s="32"/>
      <c r="E104" s="6"/>
      <c r="F104" s="28"/>
      <c r="G104" s="5" t="str">
        <f t="shared" si="4"/>
        <v/>
      </c>
    </row>
    <row r="105" spans="2:7" ht="15.6" x14ac:dyDescent="0.6">
      <c r="B105" s="61" t="str">
        <f t="shared" si="5"/>
        <v/>
      </c>
      <c r="C105" s="60"/>
      <c r="D105" s="32"/>
      <c r="E105" s="6"/>
      <c r="F105" s="28"/>
      <c r="G105" s="5" t="str">
        <f t="shared" si="4"/>
        <v/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3">
    <tabColor rgb="FF04DE28"/>
  </sheetPr>
  <dimension ref="C1:GS6"/>
  <sheetViews>
    <sheetView zoomScale="70" zoomScaleNormal="70" workbookViewId="0">
      <selection activeCell="F3" sqref="F3"/>
    </sheetView>
  </sheetViews>
  <sheetFormatPr defaultColWidth="9.15625" defaultRowHeight="14.4" x14ac:dyDescent="0.55000000000000004"/>
  <cols>
    <col min="1" max="201" width="6.68359375" style="1" customWidth="1"/>
    <col min="202" max="16384" width="9.15625" style="1"/>
  </cols>
  <sheetData>
    <row r="1" spans="3:201" x14ac:dyDescent="0.55000000000000004"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2">
        <v>16</v>
      </c>
      <c r="T1" s="2">
        <v>17</v>
      </c>
      <c r="U1" s="2">
        <v>18</v>
      </c>
      <c r="V1" s="2">
        <v>19</v>
      </c>
      <c r="W1" s="2">
        <v>20</v>
      </c>
      <c r="X1" s="2">
        <v>21</v>
      </c>
      <c r="Y1" s="2">
        <v>22</v>
      </c>
      <c r="Z1" s="2">
        <v>23</v>
      </c>
      <c r="AA1" s="2">
        <v>24</v>
      </c>
      <c r="AB1" s="2">
        <v>25</v>
      </c>
      <c r="AC1" s="2">
        <v>26</v>
      </c>
      <c r="AD1" s="2">
        <v>27</v>
      </c>
      <c r="AE1" s="2">
        <v>28</v>
      </c>
      <c r="AF1" s="2">
        <v>29</v>
      </c>
      <c r="AG1" s="2">
        <v>30</v>
      </c>
      <c r="AH1" s="2">
        <v>31</v>
      </c>
      <c r="AI1" s="2">
        <v>32</v>
      </c>
      <c r="AJ1" s="2">
        <v>33</v>
      </c>
      <c r="AK1" s="2">
        <v>34</v>
      </c>
      <c r="AL1" s="2">
        <v>35</v>
      </c>
      <c r="AM1" s="2">
        <v>36</v>
      </c>
      <c r="AN1" s="2">
        <v>37</v>
      </c>
      <c r="AO1" s="2">
        <v>38</v>
      </c>
      <c r="AP1" s="2">
        <v>39</v>
      </c>
      <c r="AQ1" s="2">
        <v>40</v>
      </c>
      <c r="AR1" s="2">
        <v>41</v>
      </c>
      <c r="AS1" s="2">
        <v>42</v>
      </c>
      <c r="AT1" s="2">
        <v>43</v>
      </c>
      <c r="AU1" s="2">
        <v>44</v>
      </c>
      <c r="AV1" s="2">
        <v>45</v>
      </c>
      <c r="AW1" s="2">
        <v>46</v>
      </c>
      <c r="AX1" s="2">
        <v>47</v>
      </c>
      <c r="AY1" s="2">
        <v>48</v>
      </c>
      <c r="AZ1" s="2">
        <v>49</v>
      </c>
      <c r="BA1" s="2">
        <v>50</v>
      </c>
      <c r="BB1" s="2">
        <v>51</v>
      </c>
      <c r="BC1" s="2">
        <v>52</v>
      </c>
      <c r="BD1" s="2">
        <v>53</v>
      </c>
      <c r="BE1" s="2">
        <v>54</v>
      </c>
      <c r="BF1" s="2">
        <v>55</v>
      </c>
      <c r="BG1" s="2">
        <v>56</v>
      </c>
      <c r="BH1" s="2">
        <v>57</v>
      </c>
      <c r="BI1" s="2">
        <v>58</v>
      </c>
      <c r="BJ1" s="2">
        <v>59</v>
      </c>
      <c r="BK1" s="2">
        <v>60</v>
      </c>
      <c r="BL1" s="2">
        <v>61</v>
      </c>
      <c r="BM1" s="2">
        <v>62</v>
      </c>
      <c r="BN1" s="2">
        <v>63</v>
      </c>
      <c r="BO1" s="2">
        <v>64</v>
      </c>
      <c r="BP1" s="2">
        <v>65</v>
      </c>
      <c r="BQ1" s="2">
        <v>66</v>
      </c>
      <c r="BR1" s="2">
        <v>67</v>
      </c>
      <c r="BS1" s="2">
        <v>68</v>
      </c>
      <c r="BT1" s="2">
        <v>69</v>
      </c>
      <c r="BU1" s="2">
        <v>70</v>
      </c>
      <c r="BV1" s="2">
        <v>71</v>
      </c>
      <c r="BW1" s="2">
        <v>72</v>
      </c>
      <c r="BX1" s="2">
        <v>73</v>
      </c>
      <c r="BY1" s="2">
        <v>74</v>
      </c>
      <c r="BZ1" s="2">
        <v>75</v>
      </c>
      <c r="CA1" s="2">
        <v>76</v>
      </c>
      <c r="CB1" s="2">
        <v>77</v>
      </c>
      <c r="CC1" s="2">
        <v>78</v>
      </c>
      <c r="CD1" s="2">
        <v>79</v>
      </c>
      <c r="CE1" s="2">
        <v>80</v>
      </c>
      <c r="CF1" s="2">
        <v>81</v>
      </c>
      <c r="CG1" s="2">
        <v>82</v>
      </c>
      <c r="CH1" s="2">
        <v>83</v>
      </c>
      <c r="CI1" s="2">
        <v>84</v>
      </c>
      <c r="CJ1" s="2">
        <v>85</v>
      </c>
      <c r="CK1" s="2">
        <v>86</v>
      </c>
      <c r="CL1" s="2">
        <v>87</v>
      </c>
      <c r="CM1" s="2">
        <v>88</v>
      </c>
      <c r="CN1" s="2">
        <v>89</v>
      </c>
      <c r="CO1" s="2">
        <v>90</v>
      </c>
      <c r="CP1" s="2">
        <v>91</v>
      </c>
      <c r="CQ1" s="2">
        <v>92</v>
      </c>
      <c r="CR1" s="2">
        <v>93</v>
      </c>
      <c r="CS1" s="2">
        <v>94</v>
      </c>
      <c r="CT1" s="2">
        <v>95</v>
      </c>
      <c r="CU1" s="2">
        <v>96</v>
      </c>
      <c r="CV1" s="2">
        <v>97</v>
      </c>
      <c r="CW1" s="2">
        <v>98</v>
      </c>
      <c r="CX1" s="2">
        <v>99</v>
      </c>
      <c r="CY1" s="2">
        <v>100</v>
      </c>
      <c r="CZ1" s="2">
        <v>101</v>
      </c>
      <c r="DA1" s="2">
        <v>102</v>
      </c>
      <c r="DB1" s="2">
        <v>103</v>
      </c>
      <c r="DC1" s="2">
        <v>104</v>
      </c>
      <c r="DD1" s="2">
        <v>105</v>
      </c>
      <c r="DE1" s="2">
        <v>106</v>
      </c>
      <c r="DF1" s="2">
        <v>107</v>
      </c>
      <c r="DG1" s="2">
        <v>108</v>
      </c>
      <c r="DH1" s="2">
        <v>109</v>
      </c>
      <c r="DI1" s="2">
        <v>110</v>
      </c>
      <c r="DJ1" s="2">
        <v>111</v>
      </c>
      <c r="DK1" s="2">
        <v>112</v>
      </c>
      <c r="DL1" s="2">
        <v>113</v>
      </c>
      <c r="DM1" s="2">
        <v>114</v>
      </c>
      <c r="DN1" s="2">
        <v>115</v>
      </c>
      <c r="DO1" s="2">
        <v>116</v>
      </c>
      <c r="DP1" s="2">
        <v>117</v>
      </c>
      <c r="DQ1" s="2">
        <v>118</v>
      </c>
      <c r="DR1" s="2">
        <v>119</v>
      </c>
      <c r="DS1" s="2">
        <v>120</v>
      </c>
      <c r="DT1" s="2">
        <v>121</v>
      </c>
      <c r="DU1" s="2">
        <v>122</v>
      </c>
      <c r="DV1" s="2">
        <v>123</v>
      </c>
      <c r="DW1" s="2">
        <v>124</v>
      </c>
      <c r="DX1" s="2">
        <v>125</v>
      </c>
      <c r="DY1" s="2">
        <v>126</v>
      </c>
      <c r="DZ1" s="2">
        <v>127</v>
      </c>
      <c r="EA1" s="2">
        <v>128</v>
      </c>
      <c r="EB1" s="2">
        <v>129</v>
      </c>
      <c r="EC1" s="2">
        <v>130</v>
      </c>
      <c r="ED1" s="2">
        <v>131</v>
      </c>
      <c r="EE1" s="2">
        <v>132</v>
      </c>
      <c r="EF1" s="2">
        <v>133</v>
      </c>
      <c r="EG1" s="2">
        <v>134</v>
      </c>
      <c r="EH1" s="2">
        <v>135</v>
      </c>
      <c r="EI1" s="2">
        <v>136</v>
      </c>
      <c r="EJ1" s="2">
        <v>137</v>
      </c>
      <c r="EK1" s="2">
        <v>138</v>
      </c>
      <c r="EL1" s="2">
        <v>139</v>
      </c>
      <c r="EM1" s="2">
        <v>140</v>
      </c>
      <c r="EN1" s="2">
        <v>141</v>
      </c>
      <c r="EO1" s="2">
        <v>142</v>
      </c>
      <c r="EP1" s="2">
        <v>143</v>
      </c>
      <c r="EQ1" s="2">
        <v>144</v>
      </c>
      <c r="ER1" s="2">
        <v>145</v>
      </c>
      <c r="ES1" s="2">
        <v>146</v>
      </c>
      <c r="ET1" s="2">
        <v>147</v>
      </c>
      <c r="EU1" s="2">
        <v>148</v>
      </c>
      <c r="EV1" s="2">
        <v>149</v>
      </c>
      <c r="EW1" s="2">
        <v>150</v>
      </c>
      <c r="EX1" s="2">
        <v>151</v>
      </c>
      <c r="EY1" s="2">
        <v>152</v>
      </c>
      <c r="EZ1" s="2">
        <v>153</v>
      </c>
      <c r="FA1" s="2">
        <v>154</v>
      </c>
      <c r="FB1" s="2">
        <v>155</v>
      </c>
      <c r="FC1" s="2">
        <v>156</v>
      </c>
      <c r="FD1" s="2">
        <v>157</v>
      </c>
      <c r="FE1" s="2">
        <v>158</v>
      </c>
      <c r="FF1" s="2">
        <v>159</v>
      </c>
      <c r="FG1" s="2">
        <v>160</v>
      </c>
      <c r="FH1" s="2">
        <v>161</v>
      </c>
      <c r="FI1" s="2">
        <v>162</v>
      </c>
      <c r="FJ1" s="2">
        <v>163</v>
      </c>
      <c r="FK1" s="2">
        <v>164</v>
      </c>
      <c r="FL1" s="2">
        <v>165</v>
      </c>
      <c r="FM1" s="2">
        <v>166</v>
      </c>
      <c r="FN1" s="2">
        <v>167</v>
      </c>
      <c r="FO1" s="2">
        <v>168</v>
      </c>
      <c r="FP1" s="2">
        <v>169</v>
      </c>
      <c r="FQ1" s="2">
        <v>170</v>
      </c>
      <c r="FR1" s="2">
        <v>171</v>
      </c>
      <c r="FS1" s="2">
        <v>172</v>
      </c>
      <c r="FT1" s="2">
        <v>173</v>
      </c>
      <c r="FU1" s="2">
        <v>174</v>
      </c>
      <c r="FV1" s="2">
        <v>175</v>
      </c>
      <c r="FW1" s="2">
        <v>176</v>
      </c>
      <c r="FX1" s="2">
        <v>177</v>
      </c>
      <c r="FY1" s="2">
        <v>178</v>
      </c>
      <c r="FZ1" s="2">
        <v>179</v>
      </c>
      <c r="GA1" s="2">
        <v>180</v>
      </c>
      <c r="GB1" s="2">
        <v>181</v>
      </c>
      <c r="GC1" s="2">
        <v>182</v>
      </c>
      <c r="GD1" s="2">
        <v>183</v>
      </c>
      <c r="GE1" s="2">
        <v>184</v>
      </c>
      <c r="GF1" s="2">
        <v>185</v>
      </c>
      <c r="GG1" s="2">
        <v>186</v>
      </c>
      <c r="GH1" s="2">
        <v>187</v>
      </c>
      <c r="GI1" s="2">
        <v>188</v>
      </c>
      <c r="GJ1" s="2">
        <v>189</v>
      </c>
      <c r="GK1" s="2">
        <v>190</v>
      </c>
      <c r="GL1" s="2">
        <v>191</v>
      </c>
      <c r="GM1" s="2">
        <v>192</v>
      </c>
      <c r="GN1" s="2">
        <v>193</v>
      </c>
      <c r="GO1" s="2">
        <v>194</v>
      </c>
      <c r="GP1" s="2">
        <v>195</v>
      </c>
      <c r="GQ1" s="2">
        <v>196</v>
      </c>
      <c r="GR1" s="2">
        <v>197</v>
      </c>
      <c r="GS1" s="2">
        <v>198</v>
      </c>
    </row>
    <row r="2" spans="3:201" x14ac:dyDescent="0.55000000000000004">
      <c r="C2" s="1" t="s">
        <v>4</v>
      </c>
      <c r="D2" s="1">
        <f>Udregninger!$W7</f>
        <v>1</v>
      </c>
      <c r="E2" s="1">
        <f>Udregninger!$W8</f>
        <v>2</v>
      </c>
      <c r="F2" s="1">
        <f>Udregninger!$W9</f>
        <v>3</v>
      </c>
      <c r="G2" s="1">
        <f>Udregninger!$W10</f>
        <v>4</v>
      </c>
      <c r="H2" s="1">
        <f>Udregninger!$W11</f>
        <v>5</v>
      </c>
      <c r="I2" s="1">
        <f>Udregninger!$W12</f>
        <v>6</v>
      </c>
      <c r="J2" s="1">
        <f>Udregninger!$W13</f>
        <v>7</v>
      </c>
      <c r="K2" s="1">
        <f>Udregninger!$W14</f>
        <v>8</v>
      </c>
      <c r="L2" s="1">
        <f>Udregninger!$W15</f>
        <v>9</v>
      </c>
      <c r="M2" s="1">
        <f>Udregninger!$W16</f>
        <v>9</v>
      </c>
      <c r="N2" s="1">
        <f>Udregninger!$W17</f>
        <v>9</v>
      </c>
      <c r="O2" s="1">
        <f>Udregninger!$W18</f>
        <v>9</v>
      </c>
      <c r="P2" s="1">
        <f>Udregninger!$W19</f>
        <v>9</v>
      </c>
      <c r="Q2" s="1">
        <f>Udregninger!$W20</f>
        <v>9</v>
      </c>
      <c r="R2" s="1">
        <f>Udregninger!$W21</f>
        <v>9</v>
      </c>
      <c r="S2" s="1">
        <f>Udregninger!$W22</f>
        <v>9</v>
      </c>
      <c r="T2" s="1">
        <f>Udregninger!$W23</f>
        <v>9</v>
      </c>
      <c r="U2" s="1">
        <f>Udregninger!$W24</f>
        <v>9</v>
      </c>
      <c r="V2" s="1">
        <f>Udregninger!$W25</f>
        <v>9</v>
      </c>
      <c r="W2" s="1">
        <f>Udregninger!$W26</f>
        <v>9</v>
      </c>
      <c r="X2" s="1">
        <f>Udregninger!$W27</f>
        <v>9</v>
      </c>
      <c r="Y2" s="1">
        <f>Udregninger!$W28</f>
        <v>9</v>
      </c>
      <c r="Z2" s="1">
        <f>Udregninger!$W29</f>
        <v>9</v>
      </c>
      <c r="AA2" s="1">
        <f>Udregninger!$W30</f>
        <v>9</v>
      </c>
      <c r="AB2" s="1">
        <f>Udregninger!$W31</f>
        <v>9</v>
      </c>
      <c r="AC2" s="1">
        <f>Udregninger!$W32</f>
        <v>9</v>
      </c>
      <c r="AD2" s="1">
        <f>Udregninger!$W33</f>
        <v>9</v>
      </c>
      <c r="AE2" s="1">
        <f>Udregninger!$W34</f>
        <v>9</v>
      </c>
      <c r="AF2" s="1">
        <f>Udregninger!$W35</f>
        <v>9</v>
      </c>
      <c r="AG2" s="1">
        <f>Udregninger!$W36</f>
        <v>9</v>
      </c>
      <c r="AH2" s="1">
        <f>Udregninger!$W37</f>
        <v>9</v>
      </c>
      <c r="AI2" s="1">
        <f>Udregninger!$W38</f>
        <v>9</v>
      </c>
      <c r="AJ2" s="1">
        <f>Udregninger!$W39</f>
        <v>9</v>
      </c>
      <c r="AK2" s="1">
        <f>Udregninger!$W40</f>
        <v>9</v>
      </c>
      <c r="AL2" s="1">
        <f>Udregninger!$W41</f>
        <v>9</v>
      </c>
      <c r="AM2" s="1">
        <f>Udregninger!$W42</f>
        <v>9</v>
      </c>
      <c r="AN2" s="1">
        <f>Udregninger!$W43</f>
        <v>9</v>
      </c>
      <c r="AO2" s="1">
        <f>Udregninger!$W44</f>
        <v>9</v>
      </c>
      <c r="AP2" s="1">
        <f>Udregninger!$W45</f>
        <v>9</v>
      </c>
      <c r="AQ2" s="1">
        <f>Udregninger!$W46</f>
        <v>9</v>
      </c>
      <c r="AR2" s="1">
        <f>Udregninger!$W47</f>
        <v>9</v>
      </c>
      <c r="AS2" s="1">
        <f>Udregninger!$W48</f>
        <v>9</v>
      </c>
      <c r="AT2" s="1">
        <f>Udregninger!$W49</f>
        <v>9</v>
      </c>
      <c r="AU2" s="1">
        <f>Udregninger!$W50</f>
        <v>9</v>
      </c>
      <c r="AV2" s="1">
        <f>Udregninger!$W51</f>
        <v>9</v>
      </c>
      <c r="AW2" s="1">
        <f>Udregninger!$W52</f>
        <v>9</v>
      </c>
      <c r="AX2" s="1">
        <f>Udregninger!$W53</f>
        <v>9</v>
      </c>
      <c r="AY2" s="1">
        <f>Udregninger!$W54</f>
        <v>9</v>
      </c>
      <c r="AZ2" s="1">
        <f>Udregninger!$W55</f>
        <v>9</v>
      </c>
      <c r="BA2" s="1">
        <f>Udregninger!$W56</f>
        <v>9</v>
      </c>
      <c r="BB2" s="1">
        <f>Udregninger!$W57</f>
        <v>9</v>
      </c>
      <c r="BC2" s="1">
        <f>Udregninger!$W58</f>
        <v>9</v>
      </c>
      <c r="BD2" s="1">
        <f>Udregninger!$W59</f>
        <v>9</v>
      </c>
      <c r="BE2" s="1">
        <f>Udregninger!$W60</f>
        <v>9</v>
      </c>
      <c r="BF2" s="1">
        <f>Udregninger!$W61</f>
        <v>9</v>
      </c>
      <c r="BG2" s="1">
        <f>Udregninger!$W62</f>
        <v>9</v>
      </c>
      <c r="BH2" s="1">
        <f>Udregninger!$W63</f>
        <v>9</v>
      </c>
      <c r="BI2" s="1">
        <f>Udregninger!$W64</f>
        <v>9</v>
      </c>
      <c r="BJ2" s="1">
        <f>Udregninger!$W65</f>
        <v>9</v>
      </c>
      <c r="BK2" s="1">
        <f>Udregninger!$W66</f>
        <v>9</v>
      </c>
      <c r="BL2" s="1">
        <f>Udregninger!$W67</f>
        <v>9</v>
      </c>
      <c r="BM2" s="1">
        <f>Udregninger!$W68</f>
        <v>9</v>
      </c>
      <c r="BN2" s="1">
        <f>Udregninger!$W69</f>
        <v>9</v>
      </c>
      <c r="BO2" s="1">
        <f>Udregninger!$W70</f>
        <v>9</v>
      </c>
      <c r="BP2" s="1">
        <f>Udregninger!$W71</f>
        <v>9</v>
      </c>
      <c r="BQ2" s="1">
        <f>Udregninger!$W72</f>
        <v>9</v>
      </c>
      <c r="BR2" s="1">
        <f>Udregninger!$W73</f>
        <v>9</v>
      </c>
      <c r="BS2" s="1">
        <f>Udregninger!$W74</f>
        <v>9</v>
      </c>
      <c r="BT2" s="1">
        <f>Udregninger!$W75</f>
        <v>9</v>
      </c>
      <c r="BU2" s="1">
        <f>Udregninger!$W76</f>
        <v>9</v>
      </c>
      <c r="BV2" s="1">
        <f>Udregninger!$W77</f>
        <v>9</v>
      </c>
      <c r="BW2" s="1">
        <f>Udregninger!$W78</f>
        <v>9</v>
      </c>
      <c r="BX2" s="1">
        <f>Udregninger!$W79</f>
        <v>9</v>
      </c>
      <c r="BY2" s="1">
        <f>Udregninger!$W80</f>
        <v>9</v>
      </c>
      <c r="BZ2" s="1">
        <f>Udregninger!$W81</f>
        <v>9</v>
      </c>
      <c r="CA2" s="1">
        <f>Udregninger!$W82</f>
        <v>9</v>
      </c>
      <c r="CB2" s="1">
        <f>Udregninger!$W83</f>
        <v>9</v>
      </c>
      <c r="CC2" s="1">
        <f>Udregninger!$W84</f>
        <v>9</v>
      </c>
      <c r="CD2" s="1">
        <f>Udregninger!$W85</f>
        <v>9</v>
      </c>
      <c r="CE2" s="1">
        <f>Udregninger!$W86</f>
        <v>9</v>
      </c>
      <c r="CF2" s="1">
        <f>Udregninger!$W87</f>
        <v>9</v>
      </c>
      <c r="CG2" s="1">
        <f>Udregninger!$W88</f>
        <v>9</v>
      </c>
      <c r="CH2" s="1">
        <f>Udregninger!$W89</f>
        <v>9</v>
      </c>
      <c r="CI2" s="1">
        <f>Udregninger!$W90</f>
        <v>9</v>
      </c>
      <c r="CJ2" s="1">
        <f>Udregninger!$W91</f>
        <v>9</v>
      </c>
      <c r="CK2" s="1">
        <f>Udregninger!$W92</f>
        <v>9</v>
      </c>
      <c r="CL2" s="1">
        <f>Udregninger!$W93</f>
        <v>9</v>
      </c>
      <c r="CM2" s="1">
        <f>Udregninger!$W94</f>
        <v>9</v>
      </c>
      <c r="CN2" s="1">
        <f>Udregninger!$W95</f>
        <v>9</v>
      </c>
      <c r="CO2" s="1">
        <f>Udregninger!$W96</f>
        <v>9</v>
      </c>
      <c r="CP2" s="1">
        <f>Udregninger!$W97</f>
        <v>9</v>
      </c>
      <c r="CQ2" s="1">
        <f>Udregninger!$W98</f>
        <v>9</v>
      </c>
      <c r="CR2" s="1">
        <f>Udregninger!$W99</f>
        <v>9</v>
      </c>
      <c r="CS2" s="1">
        <f>Udregninger!$W100</f>
        <v>9</v>
      </c>
      <c r="CT2" s="1">
        <f>Udregninger!$W101</f>
        <v>9</v>
      </c>
      <c r="CU2" s="1">
        <f>Udregninger!$W102</f>
        <v>9</v>
      </c>
      <c r="CV2" s="1">
        <f>Udregninger!$W103</f>
        <v>9</v>
      </c>
      <c r="CW2" s="1">
        <f>Udregninger!$W104</f>
        <v>9</v>
      </c>
      <c r="CX2" s="1">
        <f>Udregninger!$W105</f>
        <v>9</v>
      </c>
      <c r="CY2" s="1">
        <f>Udregninger!$W106</f>
        <v>9</v>
      </c>
      <c r="CZ2" s="1">
        <f>Udregninger!$W107</f>
        <v>9</v>
      </c>
      <c r="DA2" s="1">
        <f>Udregninger!$X108</f>
        <v>0</v>
      </c>
      <c r="DB2" s="1" t="e">
        <f>Udregninger!#REF!</f>
        <v>#REF!</v>
      </c>
      <c r="DC2" s="1" t="e">
        <f>Udregninger!#REF!</f>
        <v>#REF!</v>
      </c>
      <c r="DD2" s="1" t="e">
        <f>Udregninger!#REF!</f>
        <v>#REF!</v>
      </c>
      <c r="DE2" s="1" t="e">
        <f>Udregninger!#REF!</f>
        <v>#REF!</v>
      </c>
      <c r="DF2" s="1" t="e">
        <f>Udregninger!#REF!</f>
        <v>#REF!</v>
      </c>
      <c r="DG2" s="1" t="e">
        <f>Udregninger!#REF!</f>
        <v>#REF!</v>
      </c>
      <c r="DH2" s="1" t="e">
        <f>Udregninger!#REF!</f>
        <v>#REF!</v>
      </c>
      <c r="DI2" s="1" t="e">
        <f>Udregninger!#REF!</f>
        <v>#REF!</v>
      </c>
      <c r="DJ2" s="1" t="e">
        <f>Udregninger!#REF!</f>
        <v>#REF!</v>
      </c>
      <c r="DK2" s="1" t="e">
        <f>Udregninger!#REF!</f>
        <v>#REF!</v>
      </c>
      <c r="DL2" s="1" t="e">
        <f>Udregninger!#REF!</f>
        <v>#REF!</v>
      </c>
      <c r="DM2" s="1" t="e">
        <f>Udregninger!#REF!</f>
        <v>#REF!</v>
      </c>
      <c r="DN2" s="1" t="e">
        <f>Udregninger!#REF!</f>
        <v>#REF!</v>
      </c>
      <c r="DO2" s="1" t="e">
        <f>Udregninger!#REF!</f>
        <v>#REF!</v>
      </c>
      <c r="DP2" s="1" t="e">
        <f>Udregninger!#REF!</f>
        <v>#REF!</v>
      </c>
      <c r="DQ2" s="1" t="e">
        <f>Udregninger!#REF!</f>
        <v>#REF!</v>
      </c>
      <c r="DR2" s="1" t="e">
        <f>Udregninger!#REF!</f>
        <v>#REF!</v>
      </c>
      <c r="DS2" s="1" t="e">
        <f>Udregninger!#REF!</f>
        <v>#REF!</v>
      </c>
      <c r="DT2" s="1" t="e">
        <f>Udregninger!#REF!</f>
        <v>#REF!</v>
      </c>
      <c r="DU2" s="1" t="e">
        <f>Udregninger!#REF!</f>
        <v>#REF!</v>
      </c>
      <c r="DV2" s="1" t="e">
        <f>Udregninger!#REF!</f>
        <v>#REF!</v>
      </c>
      <c r="DW2" s="1" t="e">
        <f>Udregninger!#REF!</f>
        <v>#REF!</v>
      </c>
      <c r="DX2" s="1" t="e">
        <f>Udregninger!#REF!</f>
        <v>#REF!</v>
      </c>
      <c r="DY2" s="1" t="e">
        <f>Udregninger!#REF!</f>
        <v>#REF!</v>
      </c>
      <c r="DZ2" s="1" t="e">
        <f>Udregninger!#REF!</f>
        <v>#REF!</v>
      </c>
      <c r="EA2" s="1" t="e">
        <f>Udregninger!#REF!</f>
        <v>#REF!</v>
      </c>
      <c r="EB2" s="1" t="e">
        <f>Udregninger!#REF!</f>
        <v>#REF!</v>
      </c>
      <c r="EC2" s="1" t="e">
        <f>Udregninger!#REF!</f>
        <v>#REF!</v>
      </c>
      <c r="ED2" s="1" t="e">
        <f>Udregninger!#REF!</f>
        <v>#REF!</v>
      </c>
      <c r="EE2" s="1" t="e">
        <f>Udregninger!#REF!</f>
        <v>#REF!</v>
      </c>
      <c r="EF2" s="1" t="e">
        <f>Udregninger!#REF!</f>
        <v>#REF!</v>
      </c>
      <c r="EG2" s="1" t="e">
        <f>Udregninger!#REF!</f>
        <v>#REF!</v>
      </c>
      <c r="EH2" s="1" t="e">
        <f>Udregninger!#REF!</f>
        <v>#REF!</v>
      </c>
      <c r="EI2" s="1" t="e">
        <f>Udregninger!#REF!</f>
        <v>#REF!</v>
      </c>
      <c r="EJ2" s="1" t="e">
        <f>Udregninger!#REF!</f>
        <v>#REF!</v>
      </c>
      <c r="EK2" s="1" t="e">
        <f>Udregninger!#REF!</f>
        <v>#REF!</v>
      </c>
      <c r="EL2" s="1" t="e">
        <f>Udregninger!#REF!</f>
        <v>#REF!</v>
      </c>
      <c r="EM2" s="1" t="e">
        <f>Udregninger!#REF!</f>
        <v>#REF!</v>
      </c>
      <c r="EN2" s="1" t="e">
        <f>Udregninger!#REF!</f>
        <v>#REF!</v>
      </c>
      <c r="EO2" s="1" t="e">
        <f>Udregninger!#REF!</f>
        <v>#REF!</v>
      </c>
      <c r="EP2" s="1" t="e">
        <f>Udregninger!#REF!</f>
        <v>#REF!</v>
      </c>
      <c r="EQ2" s="1" t="e">
        <f>Udregninger!#REF!</f>
        <v>#REF!</v>
      </c>
      <c r="ER2" s="1" t="e">
        <f>Udregninger!#REF!</f>
        <v>#REF!</v>
      </c>
      <c r="ES2" s="1" t="e">
        <f>Udregninger!#REF!</f>
        <v>#REF!</v>
      </c>
      <c r="ET2" s="1" t="e">
        <f>Udregninger!#REF!</f>
        <v>#REF!</v>
      </c>
      <c r="EU2" s="1" t="e">
        <f>Udregninger!#REF!</f>
        <v>#REF!</v>
      </c>
      <c r="EV2" s="1" t="e">
        <f>Udregninger!#REF!</f>
        <v>#REF!</v>
      </c>
      <c r="EW2" s="1" t="e">
        <f>Udregninger!#REF!</f>
        <v>#REF!</v>
      </c>
      <c r="EX2" s="1" t="e">
        <f>Udregninger!#REF!</f>
        <v>#REF!</v>
      </c>
      <c r="EY2" s="1" t="e">
        <f>Udregninger!#REF!</f>
        <v>#REF!</v>
      </c>
      <c r="EZ2" s="1" t="e">
        <f>Udregninger!#REF!</f>
        <v>#REF!</v>
      </c>
      <c r="FA2" s="1" t="e">
        <f>Udregninger!#REF!</f>
        <v>#REF!</v>
      </c>
      <c r="FB2" s="1" t="e">
        <f>Udregninger!#REF!</f>
        <v>#REF!</v>
      </c>
      <c r="FC2" s="1" t="e">
        <f>Udregninger!#REF!</f>
        <v>#REF!</v>
      </c>
      <c r="FD2" s="1" t="e">
        <f>Udregninger!#REF!</f>
        <v>#REF!</v>
      </c>
      <c r="FE2" s="1" t="e">
        <f>Udregninger!#REF!</f>
        <v>#REF!</v>
      </c>
      <c r="FF2" s="1" t="e">
        <f>Udregninger!#REF!</f>
        <v>#REF!</v>
      </c>
      <c r="FG2" s="1" t="e">
        <f>Udregninger!#REF!</f>
        <v>#REF!</v>
      </c>
      <c r="FH2" s="1" t="e">
        <f>Udregninger!#REF!</f>
        <v>#REF!</v>
      </c>
      <c r="FI2" s="1" t="e">
        <f>Udregninger!#REF!</f>
        <v>#REF!</v>
      </c>
      <c r="FJ2" s="1" t="e">
        <f>Udregninger!#REF!</f>
        <v>#REF!</v>
      </c>
      <c r="FK2" s="1" t="e">
        <f>Udregninger!#REF!</f>
        <v>#REF!</v>
      </c>
      <c r="FL2" s="1" t="e">
        <f>Udregninger!#REF!</f>
        <v>#REF!</v>
      </c>
      <c r="FM2" s="1" t="e">
        <f>Udregninger!#REF!</f>
        <v>#REF!</v>
      </c>
      <c r="FN2" s="1" t="e">
        <f>Udregninger!#REF!</f>
        <v>#REF!</v>
      </c>
      <c r="FO2" s="1" t="e">
        <f>Udregninger!#REF!</f>
        <v>#REF!</v>
      </c>
      <c r="FP2" s="1" t="e">
        <f>Udregninger!#REF!</f>
        <v>#REF!</v>
      </c>
      <c r="FQ2" s="1" t="e">
        <f>Udregninger!#REF!</f>
        <v>#REF!</v>
      </c>
      <c r="FR2" s="1" t="e">
        <f>Udregninger!#REF!</f>
        <v>#REF!</v>
      </c>
      <c r="FS2" s="1" t="e">
        <f>Udregninger!#REF!</f>
        <v>#REF!</v>
      </c>
      <c r="FT2" s="1" t="e">
        <f>Udregninger!#REF!</f>
        <v>#REF!</v>
      </c>
      <c r="FU2" s="1" t="e">
        <f>Udregninger!#REF!</f>
        <v>#REF!</v>
      </c>
      <c r="FV2" s="1" t="e">
        <f>Udregninger!#REF!</f>
        <v>#REF!</v>
      </c>
      <c r="FW2" s="1" t="e">
        <f>Udregninger!#REF!</f>
        <v>#REF!</v>
      </c>
      <c r="FX2" s="1" t="e">
        <f>Udregninger!#REF!</f>
        <v>#REF!</v>
      </c>
      <c r="FY2" s="1" t="e">
        <f>Udregninger!#REF!</f>
        <v>#REF!</v>
      </c>
      <c r="FZ2" s="1" t="e">
        <f>Udregninger!#REF!</f>
        <v>#REF!</v>
      </c>
      <c r="GA2" s="1" t="e">
        <f>Udregninger!#REF!</f>
        <v>#REF!</v>
      </c>
      <c r="GB2" s="1" t="e">
        <f>Udregninger!#REF!</f>
        <v>#REF!</v>
      </c>
      <c r="GC2" s="1" t="e">
        <f>Udregninger!#REF!</f>
        <v>#REF!</v>
      </c>
      <c r="GD2" s="1" t="e">
        <f>Udregninger!#REF!</f>
        <v>#REF!</v>
      </c>
      <c r="GE2" s="1" t="e">
        <f>Udregninger!#REF!</f>
        <v>#REF!</v>
      </c>
      <c r="GF2" s="1" t="e">
        <f>Udregninger!#REF!</f>
        <v>#REF!</v>
      </c>
      <c r="GG2" s="1" t="e">
        <f>Udregninger!#REF!</f>
        <v>#REF!</v>
      </c>
      <c r="GH2" s="1" t="e">
        <f>Udregninger!#REF!</f>
        <v>#REF!</v>
      </c>
      <c r="GI2" s="1" t="e">
        <f>Udregninger!#REF!</f>
        <v>#REF!</v>
      </c>
      <c r="GJ2" s="1" t="e">
        <f>Udregninger!#REF!</f>
        <v>#REF!</v>
      </c>
      <c r="GK2" s="1" t="e">
        <f>Udregninger!#REF!</f>
        <v>#REF!</v>
      </c>
      <c r="GL2" s="1" t="e">
        <f>Udregninger!#REF!</f>
        <v>#REF!</v>
      </c>
      <c r="GM2" s="1" t="e">
        <f>Udregninger!#REF!</f>
        <v>#REF!</v>
      </c>
      <c r="GN2" s="1" t="e">
        <f>Udregninger!#REF!</f>
        <v>#REF!</v>
      </c>
      <c r="GO2" s="1" t="e">
        <f>Udregninger!#REF!</f>
        <v>#REF!</v>
      </c>
      <c r="GP2" s="1" t="e">
        <f>Udregninger!#REF!</f>
        <v>#REF!</v>
      </c>
      <c r="GQ2" s="1" t="e">
        <f>Udregninger!#REF!</f>
        <v>#REF!</v>
      </c>
      <c r="GR2" s="1" t="e">
        <f>Udregninger!#REF!</f>
        <v>#REF!</v>
      </c>
      <c r="GS2" s="1" t="e">
        <f>Udregninger!#REF!</f>
        <v>#REF!</v>
      </c>
    </row>
    <row r="3" spans="3:201" x14ac:dyDescent="0.55000000000000004">
      <c r="C3" s="1" t="s">
        <v>4</v>
      </c>
      <c r="D3" s="1">
        <f>D2</f>
        <v>1</v>
      </c>
      <c r="E3" s="1">
        <f t="shared" ref="E3:BP3" si="0">E2</f>
        <v>2</v>
      </c>
      <c r="F3" s="1">
        <f>F2</f>
        <v>3</v>
      </c>
      <c r="G3" s="1">
        <f t="shared" si="0"/>
        <v>4</v>
      </c>
      <c r="H3" s="1">
        <f t="shared" si="0"/>
        <v>5</v>
      </c>
      <c r="I3" s="1">
        <f t="shared" si="0"/>
        <v>6</v>
      </c>
      <c r="J3" s="1">
        <f t="shared" si="0"/>
        <v>7</v>
      </c>
      <c r="K3" s="1">
        <f t="shared" si="0"/>
        <v>8</v>
      </c>
      <c r="L3" s="1">
        <f t="shared" si="0"/>
        <v>9</v>
      </c>
      <c r="M3" s="1">
        <f t="shared" si="0"/>
        <v>9</v>
      </c>
      <c r="N3" s="1">
        <f t="shared" si="0"/>
        <v>9</v>
      </c>
      <c r="O3" s="1">
        <f t="shared" si="0"/>
        <v>9</v>
      </c>
      <c r="P3" s="1">
        <f t="shared" si="0"/>
        <v>9</v>
      </c>
      <c r="Q3" s="1">
        <f t="shared" si="0"/>
        <v>9</v>
      </c>
      <c r="R3" s="1">
        <f t="shared" si="0"/>
        <v>9</v>
      </c>
      <c r="S3" s="1">
        <f t="shared" si="0"/>
        <v>9</v>
      </c>
      <c r="T3" s="1">
        <f t="shared" si="0"/>
        <v>9</v>
      </c>
      <c r="U3" s="1">
        <f t="shared" si="0"/>
        <v>9</v>
      </c>
      <c r="V3" s="1">
        <f t="shared" si="0"/>
        <v>9</v>
      </c>
      <c r="W3" s="1">
        <f t="shared" si="0"/>
        <v>9</v>
      </c>
      <c r="X3" s="1">
        <f t="shared" si="0"/>
        <v>9</v>
      </c>
      <c r="Y3" s="1">
        <f t="shared" si="0"/>
        <v>9</v>
      </c>
      <c r="Z3" s="1">
        <f t="shared" si="0"/>
        <v>9</v>
      </c>
      <c r="AA3" s="1">
        <f t="shared" si="0"/>
        <v>9</v>
      </c>
      <c r="AB3" s="1">
        <f t="shared" si="0"/>
        <v>9</v>
      </c>
      <c r="AC3" s="1">
        <f t="shared" si="0"/>
        <v>9</v>
      </c>
      <c r="AD3" s="1">
        <f t="shared" si="0"/>
        <v>9</v>
      </c>
      <c r="AE3" s="1">
        <f t="shared" si="0"/>
        <v>9</v>
      </c>
      <c r="AF3" s="1">
        <f t="shared" si="0"/>
        <v>9</v>
      </c>
      <c r="AG3" s="1">
        <f t="shared" si="0"/>
        <v>9</v>
      </c>
      <c r="AH3" s="1">
        <f t="shared" si="0"/>
        <v>9</v>
      </c>
      <c r="AI3" s="1">
        <f t="shared" si="0"/>
        <v>9</v>
      </c>
      <c r="AJ3" s="1">
        <f t="shared" si="0"/>
        <v>9</v>
      </c>
      <c r="AK3" s="1">
        <f t="shared" si="0"/>
        <v>9</v>
      </c>
      <c r="AL3" s="1">
        <f t="shared" si="0"/>
        <v>9</v>
      </c>
      <c r="AM3" s="1">
        <f t="shared" si="0"/>
        <v>9</v>
      </c>
      <c r="AN3" s="1">
        <f t="shared" si="0"/>
        <v>9</v>
      </c>
      <c r="AO3" s="1">
        <f t="shared" si="0"/>
        <v>9</v>
      </c>
      <c r="AP3" s="1">
        <f t="shared" si="0"/>
        <v>9</v>
      </c>
      <c r="AQ3" s="1">
        <f t="shared" si="0"/>
        <v>9</v>
      </c>
      <c r="AR3" s="1">
        <f t="shared" si="0"/>
        <v>9</v>
      </c>
      <c r="AS3" s="1">
        <f t="shared" si="0"/>
        <v>9</v>
      </c>
      <c r="AT3" s="1">
        <f t="shared" si="0"/>
        <v>9</v>
      </c>
      <c r="AU3" s="1">
        <f t="shared" si="0"/>
        <v>9</v>
      </c>
      <c r="AV3" s="1">
        <f t="shared" si="0"/>
        <v>9</v>
      </c>
      <c r="AW3" s="1">
        <f t="shared" si="0"/>
        <v>9</v>
      </c>
      <c r="AX3" s="1">
        <f t="shared" si="0"/>
        <v>9</v>
      </c>
      <c r="AY3" s="1">
        <f t="shared" si="0"/>
        <v>9</v>
      </c>
      <c r="AZ3" s="1">
        <f t="shared" si="0"/>
        <v>9</v>
      </c>
      <c r="BA3" s="1">
        <f t="shared" si="0"/>
        <v>9</v>
      </c>
      <c r="BB3" s="1">
        <f t="shared" si="0"/>
        <v>9</v>
      </c>
      <c r="BC3" s="1">
        <f t="shared" si="0"/>
        <v>9</v>
      </c>
      <c r="BD3" s="1">
        <f t="shared" si="0"/>
        <v>9</v>
      </c>
      <c r="BE3" s="1">
        <f t="shared" si="0"/>
        <v>9</v>
      </c>
      <c r="BF3" s="1">
        <f t="shared" si="0"/>
        <v>9</v>
      </c>
      <c r="BG3" s="1">
        <f t="shared" si="0"/>
        <v>9</v>
      </c>
      <c r="BH3" s="1">
        <f t="shared" si="0"/>
        <v>9</v>
      </c>
      <c r="BI3" s="1">
        <f t="shared" si="0"/>
        <v>9</v>
      </c>
      <c r="BJ3" s="1">
        <f t="shared" si="0"/>
        <v>9</v>
      </c>
      <c r="BK3" s="1">
        <f t="shared" si="0"/>
        <v>9</v>
      </c>
      <c r="BL3" s="1">
        <f t="shared" si="0"/>
        <v>9</v>
      </c>
      <c r="BM3" s="1">
        <f t="shared" si="0"/>
        <v>9</v>
      </c>
      <c r="BN3" s="1">
        <f t="shared" si="0"/>
        <v>9</v>
      </c>
      <c r="BO3" s="1">
        <f t="shared" si="0"/>
        <v>9</v>
      </c>
      <c r="BP3" s="1">
        <f t="shared" si="0"/>
        <v>9</v>
      </c>
      <c r="BQ3" s="1">
        <f t="shared" ref="BQ3:EB3" si="1">BQ2</f>
        <v>9</v>
      </c>
      <c r="BR3" s="1">
        <f t="shared" si="1"/>
        <v>9</v>
      </c>
      <c r="BS3" s="1">
        <f t="shared" si="1"/>
        <v>9</v>
      </c>
      <c r="BT3" s="1">
        <f t="shared" si="1"/>
        <v>9</v>
      </c>
      <c r="BU3" s="1">
        <f t="shared" si="1"/>
        <v>9</v>
      </c>
      <c r="BV3" s="1">
        <f t="shared" si="1"/>
        <v>9</v>
      </c>
      <c r="BW3" s="1">
        <f t="shared" si="1"/>
        <v>9</v>
      </c>
      <c r="BX3" s="1">
        <f t="shared" si="1"/>
        <v>9</v>
      </c>
      <c r="BY3" s="1">
        <f t="shared" si="1"/>
        <v>9</v>
      </c>
      <c r="BZ3" s="1">
        <f t="shared" si="1"/>
        <v>9</v>
      </c>
      <c r="CA3" s="1">
        <f t="shared" si="1"/>
        <v>9</v>
      </c>
      <c r="CB3" s="1">
        <f t="shared" si="1"/>
        <v>9</v>
      </c>
      <c r="CC3" s="1">
        <f t="shared" si="1"/>
        <v>9</v>
      </c>
      <c r="CD3" s="1">
        <f t="shared" si="1"/>
        <v>9</v>
      </c>
      <c r="CE3" s="1">
        <f t="shared" si="1"/>
        <v>9</v>
      </c>
      <c r="CF3" s="1">
        <f t="shared" si="1"/>
        <v>9</v>
      </c>
      <c r="CG3" s="1">
        <f t="shared" si="1"/>
        <v>9</v>
      </c>
      <c r="CH3" s="1">
        <f t="shared" si="1"/>
        <v>9</v>
      </c>
      <c r="CI3" s="1">
        <f t="shared" si="1"/>
        <v>9</v>
      </c>
      <c r="CJ3" s="1">
        <f t="shared" si="1"/>
        <v>9</v>
      </c>
      <c r="CK3" s="1">
        <f t="shared" si="1"/>
        <v>9</v>
      </c>
      <c r="CL3" s="1">
        <f t="shared" si="1"/>
        <v>9</v>
      </c>
      <c r="CM3" s="1">
        <f t="shared" si="1"/>
        <v>9</v>
      </c>
      <c r="CN3" s="1">
        <f t="shared" si="1"/>
        <v>9</v>
      </c>
      <c r="CO3" s="1">
        <f t="shared" si="1"/>
        <v>9</v>
      </c>
      <c r="CP3" s="1">
        <f t="shared" si="1"/>
        <v>9</v>
      </c>
      <c r="CQ3" s="1">
        <f t="shared" si="1"/>
        <v>9</v>
      </c>
      <c r="CR3" s="1">
        <f t="shared" si="1"/>
        <v>9</v>
      </c>
      <c r="CS3" s="1">
        <f t="shared" si="1"/>
        <v>9</v>
      </c>
      <c r="CT3" s="1">
        <f t="shared" si="1"/>
        <v>9</v>
      </c>
      <c r="CU3" s="1">
        <f t="shared" si="1"/>
        <v>9</v>
      </c>
      <c r="CV3" s="1">
        <f t="shared" si="1"/>
        <v>9</v>
      </c>
      <c r="CW3" s="1">
        <f t="shared" si="1"/>
        <v>9</v>
      </c>
      <c r="CX3" s="1">
        <f t="shared" si="1"/>
        <v>9</v>
      </c>
      <c r="CY3" s="1">
        <f t="shared" si="1"/>
        <v>9</v>
      </c>
      <c r="CZ3" s="1">
        <f t="shared" si="1"/>
        <v>9</v>
      </c>
      <c r="DA3" s="1">
        <f t="shared" si="1"/>
        <v>0</v>
      </c>
      <c r="DB3" s="1" t="e">
        <f t="shared" si="1"/>
        <v>#REF!</v>
      </c>
      <c r="DC3" s="1" t="e">
        <f t="shared" si="1"/>
        <v>#REF!</v>
      </c>
      <c r="DD3" s="1" t="e">
        <f t="shared" si="1"/>
        <v>#REF!</v>
      </c>
      <c r="DE3" s="1" t="e">
        <f t="shared" si="1"/>
        <v>#REF!</v>
      </c>
      <c r="DF3" s="1" t="e">
        <f t="shared" si="1"/>
        <v>#REF!</v>
      </c>
      <c r="DG3" s="1" t="e">
        <f t="shared" si="1"/>
        <v>#REF!</v>
      </c>
      <c r="DH3" s="1" t="e">
        <f t="shared" si="1"/>
        <v>#REF!</v>
      </c>
      <c r="DI3" s="1" t="e">
        <f t="shared" si="1"/>
        <v>#REF!</v>
      </c>
      <c r="DJ3" s="1" t="e">
        <f t="shared" si="1"/>
        <v>#REF!</v>
      </c>
      <c r="DK3" s="1" t="e">
        <f t="shared" si="1"/>
        <v>#REF!</v>
      </c>
      <c r="DL3" s="1" t="e">
        <f t="shared" si="1"/>
        <v>#REF!</v>
      </c>
      <c r="DM3" s="1" t="e">
        <f t="shared" si="1"/>
        <v>#REF!</v>
      </c>
      <c r="DN3" s="1" t="e">
        <f t="shared" si="1"/>
        <v>#REF!</v>
      </c>
      <c r="DO3" s="1" t="e">
        <f t="shared" si="1"/>
        <v>#REF!</v>
      </c>
      <c r="DP3" s="1" t="e">
        <f t="shared" si="1"/>
        <v>#REF!</v>
      </c>
      <c r="DQ3" s="1" t="e">
        <f t="shared" si="1"/>
        <v>#REF!</v>
      </c>
      <c r="DR3" s="1" t="e">
        <f t="shared" si="1"/>
        <v>#REF!</v>
      </c>
      <c r="DS3" s="1" t="e">
        <f t="shared" si="1"/>
        <v>#REF!</v>
      </c>
      <c r="DT3" s="1" t="e">
        <f t="shared" si="1"/>
        <v>#REF!</v>
      </c>
      <c r="DU3" s="1" t="e">
        <f t="shared" si="1"/>
        <v>#REF!</v>
      </c>
      <c r="DV3" s="1" t="e">
        <f t="shared" si="1"/>
        <v>#REF!</v>
      </c>
      <c r="DW3" s="1" t="e">
        <f t="shared" si="1"/>
        <v>#REF!</v>
      </c>
      <c r="DX3" s="1" t="e">
        <f t="shared" si="1"/>
        <v>#REF!</v>
      </c>
      <c r="DY3" s="1" t="e">
        <f t="shared" si="1"/>
        <v>#REF!</v>
      </c>
      <c r="DZ3" s="1" t="e">
        <f t="shared" si="1"/>
        <v>#REF!</v>
      </c>
      <c r="EA3" s="1" t="e">
        <f t="shared" si="1"/>
        <v>#REF!</v>
      </c>
      <c r="EB3" s="1" t="e">
        <f t="shared" si="1"/>
        <v>#REF!</v>
      </c>
      <c r="EC3" s="1" t="e">
        <f t="shared" ref="EC3:GN3" si="2">EC2</f>
        <v>#REF!</v>
      </c>
      <c r="ED3" s="1" t="e">
        <f t="shared" si="2"/>
        <v>#REF!</v>
      </c>
      <c r="EE3" s="1" t="e">
        <f t="shared" si="2"/>
        <v>#REF!</v>
      </c>
      <c r="EF3" s="1" t="e">
        <f t="shared" si="2"/>
        <v>#REF!</v>
      </c>
      <c r="EG3" s="1" t="e">
        <f t="shared" si="2"/>
        <v>#REF!</v>
      </c>
      <c r="EH3" s="1" t="e">
        <f t="shared" si="2"/>
        <v>#REF!</v>
      </c>
      <c r="EI3" s="1" t="e">
        <f t="shared" si="2"/>
        <v>#REF!</v>
      </c>
      <c r="EJ3" s="1" t="e">
        <f t="shared" si="2"/>
        <v>#REF!</v>
      </c>
      <c r="EK3" s="1" t="e">
        <f t="shared" si="2"/>
        <v>#REF!</v>
      </c>
      <c r="EL3" s="1" t="e">
        <f t="shared" si="2"/>
        <v>#REF!</v>
      </c>
      <c r="EM3" s="1" t="e">
        <f t="shared" si="2"/>
        <v>#REF!</v>
      </c>
      <c r="EN3" s="1" t="e">
        <f t="shared" si="2"/>
        <v>#REF!</v>
      </c>
      <c r="EO3" s="1" t="e">
        <f t="shared" si="2"/>
        <v>#REF!</v>
      </c>
      <c r="EP3" s="1" t="e">
        <f t="shared" si="2"/>
        <v>#REF!</v>
      </c>
      <c r="EQ3" s="1" t="e">
        <f t="shared" si="2"/>
        <v>#REF!</v>
      </c>
      <c r="ER3" s="1" t="e">
        <f t="shared" si="2"/>
        <v>#REF!</v>
      </c>
      <c r="ES3" s="1" t="e">
        <f t="shared" si="2"/>
        <v>#REF!</v>
      </c>
      <c r="ET3" s="1" t="e">
        <f t="shared" si="2"/>
        <v>#REF!</v>
      </c>
      <c r="EU3" s="1" t="e">
        <f t="shared" si="2"/>
        <v>#REF!</v>
      </c>
      <c r="EV3" s="1" t="e">
        <f t="shared" si="2"/>
        <v>#REF!</v>
      </c>
      <c r="EW3" s="1" t="e">
        <f t="shared" si="2"/>
        <v>#REF!</v>
      </c>
      <c r="EX3" s="1" t="e">
        <f t="shared" si="2"/>
        <v>#REF!</v>
      </c>
      <c r="EY3" s="1" t="e">
        <f t="shared" si="2"/>
        <v>#REF!</v>
      </c>
      <c r="EZ3" s="1" t="e">
        <f t="shared" si="2"/>
        <v>#REF!</v>
      </c>
      <c r="FA3" s="1" t="e">
        <f t="shared" si="2"/>
        <v>#REF!</v>
      </c>
      <c r="FB3" s="1" t="e">
        <f t="shared" si="2"/>
        <v>#REF!</v>
      </c>
      <c r="FC3" s="1" t="e">
        <f t="shared" si="2"/>
        <v>#REF!</v>
      </c>
      <c r="FD3" s="1" t="e">
        <f t="shared" si="2"/>
        <v>#REF!</v>
      </c>
      <c r="FE3" s="1" t="e">
        <f t="shared" si="2"/>
        <v>#REF!</v>
      </c>
      <c r="FF3" s="1" t="e">
        <f t="shared" si="2"/>
        <v>#REF!</v>
      </c>
      <c r="FG3" s="1" t="e">
        <f t="shared" si="2"/>
        <v>#REF!</v>
      </c>
      <c r="FH3" s="1" t="e">
        <f t="shared" si="2"/>
        <v>#REF!</v>
      </c>
      <c r="FI3" s="1" t="e">
        <f t="shared" si="2"/>
        <v>#REF!</v>
      </c>
      <c r="FJ3" s="1" t="e">
        <f t="shared" si="2"/>
        <v>#REF!</v>
      </c>
      <c r="FK3" s="1" t="e">
        <f t="shared" si="2"/>
        <v>#REF!</v>
      </c>
      <c r="FL3" s="1" t="e">
        <f t="shared" si="2"/>
        <v>#REF!</v>
      </c>
      <c r="FM3" s="1" t="e">
        <f t="shared" si="2"/>
        <v>#REF!</v>
      </c>
      <c r="FN3" s="1" t="e">
        <f t="shared" si="2"/>
        <v>#REF!</v>
      </c>
      <c r="FO3" s="1" t="e">
        <f t="shared" si="2"/>
        <v>#REF!</v>
      </c>
      <c r="FP3" s="1" t="e">
        <f t="shared" si="2"/>
        <v>#REF!</v>
      </c>
      <c r="FQ3" s="1" t="e">
        <f t="shared" si="2"/>
        <v>#REF!</v>
      </c>
      <c r="FR3" s="1" t="e">
        <f t="shared" si="2"/>
        <v>#REF!</v>
      </c>
      <c r="FS3" s="1" t="e">
        <f t="shared" si="2"/>
        <v>#REF!</v>
      </c>
      <c r="FT3" s="1" t="e">
        <f t="shared" si="2"/>
        <v>#REF!</v>
      </c>
      <c r="FU3" s="1" t="e">
        <f t="shared" si="2"/>
        <v>#REF!</v>
      </c>
      <c r="FV3" s="1" t="e">
        <f t="shared" si="2"/>
        <v>#REF!</v>
      </c>
      <c r="FW3" s="1" t="e">
        <f t="shared" si="2"/>
        <v>#REF!</v>
      </c>
      <c r="FX3" s="1" t="e">
        <f t="shared" si="2"/>
        <v>#REF!</v>
      </c>
      <c r="FY3" s="1" t="e">
        <f t="shared" si="2"/>
        <v>#REF!</v>
      </c>
      <c r="FZ3" s="1" t="e">
        <f t="shared" si="2"/>
        <v>#REF!</v>
      </c>
      <c r="GA3" s="1" t="e">
        <f t="shared" si="2"/>
        <v>#REF!</v>
      </c>
      <c r="GB3" s="1" t="e">
        <f t="shared" si="2"/>
        <v>#REF!</v>
      </c>
      <c r="GC3" s="1" t="e">
        <f t="shared" si="2"/>
        <v>#REF!</v>
      </c>
      <c r="GD3" s="1" t="e">
        <f t="shared" si="2"/>
        <v>#REF!</v>
      </c>
      <c r="GE3" s="1" t="e">
        <f t="shared" si="2"/>
        <v>#REF!</v>
      </c>
      <c r="GF3" s="1" t="e">
        <f t="shared" si="2"/>
        <v>#REF!</v>
      </c>
      <c r="GG3" s="1" t="e">
        <f t="shared" si="2"/>
        <v>#REF!</v>
      </c>
      <c r="GH3" s="1" t="e">
        <f t="shared" si="2"/>
        <v>#REF!</v>
      </c>
      <c r="GI3" s="1" t="e">
        <f t="shared" si="2"/>
        <v>#REF!</v>
      </c>
      <c r="GJ3" s="1" t="e">
        <f t="shared" si="2"/>
        <v>#REF!</v>
      </c>
      <c r="GK3" s="1" t="e">
        <f t="shared" si="2"/>
        <v>#REF!</v>
      </c>
      <c r="GL3" s="1" t="e">
        <f t="shared" si="2"/>
        <v>#REF!</v>
      </c>
      <c r="GM3" s="1" t="e">
        <f t="shared" si="2"/>
        <v>#REF!</v>
      </c>
      <c r="GN3" s="1" t="e">
        <f t="shared" si="2"/>
        <v>#REF!</v>
      </c>
      <c r="GO3" s="1" t="e">
        <f t="shared" ref="GO3:GS3" si="3">GO2</f>
        <v>#REF!</v>
      </c>
      <c r="GP3" s="1" t="e">
        <f t="shared" si="3"/>
        <v>#REF!</v>
      </c>
      <c r="GQ3" s="1" t="e">
        <f t="shared" si="3"/>
        <v>#REF!</v>
      </c>
      <c r="GR3" s="1" t="e">
        <f t="shared" si="3"/>
        <v>#REF!</v>
      </c>
      <c r="GS3" s="1" t="e">
        <f t="shared" si="3"/>
        <v>#REF!</v>
      </c>
    </row>
    <row r="4" spans="3:201" x14ac:dyDescent="0.55000000000000004">
      <c r="C4" s="1" t="s">
        <v>5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1</v>
      </c>
      <c r="AN4" s="1">
        <v>1</v>
      </c>
      <c r="AO4" s="1">
        <v>1</v>
      </c>
      <c r="AP4" s="1">
        <v>1</v>
      </c>
      <c r="AQ4" s="1">
        <v>1</v>
      </c>
      <c r="AR4" s="1">
        <v>1</v>
      </c>
      <c r="AS4" s="1">
        <v>1</v>
      </c>
      <c r="AT4" s="1">
        <v>1</v>
      </c>
      <c r="AU4" s="1">
        <v>1</v>
      </c>
      <c r="AV4" s="1">
        <v>1</v>
      </c>
      <c r="AW4" s="1">
        <v>1</v>
      </c>
      <c r="AX4" s="1">
        <v>1</v>
      </c>
      <c r="AY4" s="1">
        <v>1</v>
      </c>
      <c r="AZ4" s="1">
        <v>1</v>
      </c>
      <c r="BA4" s="1">
        <v>1</v>
      </c>
      <c r="BB4" s="1">
        <v>1</v>
      </c>
      <c r="BC4" s="1">
        <v>1</v>
      </c>
      <c r="BD4" s="1">
        <v>1</v>
      </c>
      <c r="BE4" s="1">
        <v>1</v>
      </c>
      <c r="BF4" s="1">
        <v>1</v>
      </c>
      <c r="BG4" s="1">
        <v>1</v>
      </c>
      <c r="BH4" s="1">
        <v>1</v>
      </c>
      <c r="BI4" s="1">
        <v>1</v>
      </c>
      <c r="BJ4" s="1">
        <v>1</v>
      </c>
      <c r="BK4" s="1">
        <v>1</v>
      </c>
      <c r="BL4" s="1">
        <v>1</v>
      </c>
      <c r="BM4" s="1">
        <v>1</v>
      </c>
      <c r="BN4" s="1">
        <v>1</v>
      </c>
      <c r="BO4" s="1">
        <v>1</v>
      </c>
      <c r="BP4" s="1">
        <v>1</v>
      </c>
      <c r="BQ4" s="1">
        <v>1</v>
      </c>
      <c r="BR4" s="1">
        <v>1</v>
      </c>
      <c r="BS4" s="1">
        <v>1</v>
      </c>
      <c r="BT4" s="1">
        <v>1</v>
      </c>
      <c r="BU4" s="1">
        <v>1</v>
      </c>
      <c r="BV4" s="1">
        <v>1</v>
      </c>
      <c r="BW4" s="1">
        <v>1</v>
      </c>
      <c r="BX4" s="1">
        <v>1</v>
      </c>
      <c r="BY4" s="1">
        <v>1</v>
      </c>
      <c r="BZ4" s="1">
        <v>1</v>
      </c>
      <c r="CA4" s="1">
        <v>1</v>
      </c>
      <c r="CB4" s="1">
        <v>1</v>
      </c>
      <c r="CC4" s="1">
        <v>1</v>
      </c>
      <c r="CD4" s="1">
        <v>1</v>
      </c>
      <c r="CE4" s="1">
        <v>1</v>
      </c>
      <c r="CF4" s="1">
        <v>1</v>
      </c>
      <c r="CG4" s="1">
        <v>1</v>
      </c>
      <c r="CH4" s="1">
        <v>1</v>
      </c>
      <c r="CI4" s="1">
        <v>1</v>
      </c>
      <c r="CJ4" s="1">
        <v>1</v>
      </c>
      <c r="CK4" s="1">
        <v>1</v>
      </c>
      <c r="CL4" s="1">
        <v>1</v>
      </c>
      <c r="CM4" s="1">
        <v>1</v>
      </c>
      <c r="CN4" s="1">
        <v>1</v>
      </c>
      <c r="CO4" s="1">
        <v>1</v>
      </c>
      <c r="CP4" s="1">
        <v>1</v>
      </c>
      <c r="CQ4" s="1">
        <v>1</v>
      </c>
      <c r="CR4" s="1">
        <v>1</v>
      </c>
      <c r="CS4" s="1">
        <v>1</v>
      </c>
      <c r="CT4" s="1">
        <v>1</v>
      </c>
      <c r="CU4" s="1">
        <v>1</v>
      </c>
      <c r="CV4" s="1">
        <v>1</v>
      </c>
      <c r="CW4" s="1">
        <v>1</v>
      </c>
      <c r="CX4" s="1">
        <v>1</v>
      </c>
      <c r="CY4" s="1">
        <v>1</v>
      </c>
      <c r="CZ4" s="1">
        <v>1</v>
      </c>
      <c r="DA4" s="1">
        <v>1</v>
      </c>
      <c r="DB4" s="1">
        <v>1</v>
      </c>
      <c r="DC4" s="1">
        <v>1</v>
      </c>
      <c r="DD4" s="1">
        <v>1</v>
      </c>
      <c r="DE4" s="1">
        <v>1</v>
      </c>
      <c r="DF4" s="1">
        <v>1</v>
      </c>
      <c r="DG4" s="1">
        <v>1</v>
      </c>
      <c r="DH4" s="1">
        <v>1</v>
      </c>
      <c r="DI4" s="1">
        <v>1</v>
      </c>
      <c r="DJ4" s="1">
        <v>1</v>
      </c>
      <c r="DK4" s="1">
        <v>1</v>
      </c>
      <c r="DL4" s="1">
        <v>1</v>
      </c>
      <c r="DM4" s="1">
        <v>1</v>
      </c>
      <c r="DN4" s="1">
        <v>1</v>
      </c>
      <c r="DO4" s="1">
        <v>1</v>
      </c>
      <c r="DP4" s="1">
        <v>1</v>
      </c>
      <c r="DQ4" s="1">
        <v>1</v>
      </c>
      <c r="DR4" s="1">
        <v>1</v>
      </c>
      <c r="DS4" s="1">
        <v>1</v>
      </c>
      <c r="DT4" s="1">
        <v>1</v>
      </c>
      <c r="DU4" s="1">
        <v>1</v>
      </c>
      <c r="DV4" s="1">
        <v>1</v>
      </c>
      <c r="DW4" s="1">
        <v>1</v>
      </c>
      <c r="DX4" s="1">
        <v>1</v>
      </c>
      <c r="DY4" s="1">
        <v>1</v>
      </c>
      <c r="DZ4" s="1">
        <v>1</v>
      </c>
      <c r="EA4" s="1">
        <v>1</v>
      </c>
      <c r="EB4" s="1">
        <v>1</v>
      </c>
      <c r="EC4" s="1">
        <v>1</v>
      </c>
      <c r="ED4" s="1">
        <v>1</v>
      </c>
      <c r="EE4" s="1">
        <v>1</v>
      </c>
      <c r="EF4" s="1">
        <v>1</v>
      </c>
      <c r="EG4" s="1">
        <v>1</v>
      </c>
      <c r="EH4" s="1">
        <v>1</v>
      </c>
      <c r="EI4" s="1">
        <v>1</v>
      </c>
      <c r="EJ4" s="1">
        <v>1</v>
      </c>
      <c r="EK4" s="1">
        <v>1</v>
      </c>
      <c r="EL4" s="1">
        <v>1</v>
      </c>
      <c r="EM4" s="1">
        <v>1</v>
      </c>
      <c r="EN4" s="1">
        <v>1</v>
      </c>
      <c r="EO4" s="1">
        <v>1</v>
      </c>
      <c r="EP4" s="1">
        <v>1</v>
      </c>
      <c r="EQ4" s="1">
        <v>1</v>
      </c>
      <c r="ER4" s="1">
        <v>1</v>
      </c>
      <c r="ES4" s="1">
        <v>1</v>
      </c>
      <c r="ET4" s="1">
        <v>1</v>
      </c>
      <c r="EU4" s="1">
        <v>1</v>
      </c>
      <c r="EV4" s="1">
        <v>1</v>
      </c>
      <c r="EW4" s="1">
        <v>1</v>
      </c>
      <c r="EX4" s="1">
        <v>1</v>
      </c>
      <c r="EY4" s="1">
        <v>1</v>
      </c>
      <c r="EZ4" s="1">
        <v>1</v>
      </c>
      <c r="FA4" s="1">
        <v>1</v>
      </c>
      <c r="FB4" s="1">
        <v>1</v>
      </c>
      <c r="FC4" s="1">
        <v>1</v>
      </c>
      <c r="FD4" s="1">
        <v>1</v>
      </c>
      <c r="FE4" s="1">
        <v>1</v>
      </c>
      <c r="FF4" s="1">
        <v>1</v>
      </c>
      <c r="FG4" s="1">
        <v>1</v>
      </c>
      <c r="FH4" s="1">
        <v>1</v>
      </c>
      <c r="FI4" s="1">
        <v>1</v>
      </c>
      <c r="FJ4" s="1">
        <v>1</v>
      </c>
      <c r="FK4" s="1">
        <v>1</v>
      </c>
      <c r="FL4" s="1">
        <v>1</v>
      </c>
      <c r="FM4" s="1">
        <v>1</v>
      </c>
      <c r="FN4" s="1">
        <v>1</v>
      </c>
      <c r="FO4" s="1">
        <v>1</v>
      </c>
      <c r="FP4" s="1">
        <v>1</v>
      </c>
      <c r="FQ4" s="1">
        <v>1</v>
      </c>
      <c r="FR4" s="1">
        <v>1</v>
      </c>
      <c r="FS4" s="1">
        <v>1</v>
      </c>
      <c r="FT4" s="1">
        <v>1</v>
      </c>
      <c r="FU4" s="1">
        <v>1</v>
      </c>
      <c r="FV4" s="1">
        <v>1</v>
      </c>
      <c r="FW4" s="1">
        <v>1</v>
      </c>
      <c r="FX4" s="1">
        <v>1</v>
      </c>
      <c r="FY4" s="1">
        <v>1</v>
      </c>
      <c r="FZ4" s="1">
        <v>1</v>
      </c>
      <c r="GA4" s="1">
        <v>1</v>
      </c>
      <c r="GB4" s="1">
        <v>1</v>
      </c>
      <c r="GC4" s="1">
        <v>1</v>
      </c>
      <c r="GD4" s="1">
        <v>1</v>
      </c>
      <c r="GE4" s="1">
        <v>1</v>
      </c>
      <c r="GF4" s="1">
        <v>1</v>
      </c>
      <c r="GG4" s="1">
        <v>1</v>
      </c>
      <c r="GH4" s="1">
        <v>1</v>
      </c>
      <c r="GI4" s="1">
        <v>1</v>
      </c>
      <c r="GJ4" s="1">
        <v>1</v>
      </c>
      <c r="GK4" s="1">
        <v>1</v>
      </c>
      <c r="GL4" s="1">
        <v>1</v>
      </c>
      <c r="GM4" s="1">
        <v>1</v>
      </c>
      <c r="GN4" s="1">
        <v>1</v>
      </c>
      <c r="GO4" s="1">
        <v>1</v>
      </c>
      <c r="GP4" s="1">
        <v>1</v>
      </c>
      <c r="GQ4" s="1">
        <v>1</v>
      </c>
      <c r="GR4" s="1">
        <v>1</v>
      </c>
      <c r="GS4" s="1">
        <v>1</v>
      </c>
    </row>
    <row r="5" spans="3:201" x14ac:dyDescent="0.55000000000000004">
      <c r="D5" s="1" t="e">
        <f t="shared" ref="D5:AI5" si="4">IF(D6&lt;100%,100%,D6)</f>
        <v>#REF!</v>
      </c>
      <c r="E5" s="1" t="e">
        <f t="shared" si="4"/>
        <v>#REF!</v>
      </c>
      <c r="F5" s="1" t="e">
        <f t="shared" si="4"/>
        <v>#REF!</v>
      </c>
      <c r="G5" s="1" t="e">
        <f t="shared" si="4"/>
        <v>#REF!</v>
      </c>
      <c r="H5" s="1" t="e">
        <f t="shared" si="4"/>
        <v>#REF!</v>
      </c>
      <c r="I5" s="1" t="e">
        <f t="shared" si="4"/>
        <v>#REF!</v>
      </c>
      <c r="J5" s="1" t="e">
        <f t="shared" si="4"/>
        <v>#REF!</v>
      </c>
      <c r="K5" s="1" t="e">
        <f t="shared" si="4"/>
        <v>#REF!</v>
      </c>
      <c r="L5" s="1" t="e">
        <f t="shared" si="4"/>
        <v>#REF!</v>
      </c>
      <c r="M5" s="1" t="e">
        <f t="shared" si="4"/>
        <v>#REF!</v>
      </c>
      <c r="N5" s="1" t="e">
        <f t="shared" si="4"/>
        <v>#REF!</v>
      </c>
      <c r="O5" s="1" t="e">
        <f t="shared" si="4"/>
        <v>#REF!</v>
      </c>
      <c r="P5" s="1" t="e">
        <f t="shared" si="4"/>
        <v>#REF!</v>
      </c>
      <c r="Q5" s="1" t="e">
        <f t="shared" si="4"/>
        <v>#REF!</v>
      </c>
      <c r="R5" s="1" t="e">
        <f t="shared" si="4"/>
        <v>#REF!</v>
      </c>
      <c r="S5" s="1" t="e">
        <f t="shared" si="4"/>
        <v>#REF!</v>
      </c>
      <c r="T5" s="1" t="e">
        <f t="shared" si="4"/>
        <v>#REF!</v>
      </c>
      <c r="U5" s="1" t="e">
        <f t="shared" si="4"/>
        <v>#REF!</v>
      </c>
      <c r="V5" s="1" t="e">
        <f t="shared" si="4"/>
        <v>#REF!</v>
      </c>
      <c r="W5" s="1" t="e">
        <f t="shared" si="4"/>
        <v>#REF!</v>
      </c>
      <c r="X5" s="1" t="e">
        <f t="shared" si="4"/>
        <v>#REF!</v>
      </c>
      <c r="Y5" s="1" t="e">
        <f t="shared" si="4"/>
        <v>#REF!</v>
      </c>
      <c r="Z5" s="1" t="e">
        <f t="shared" si="4"/>
        <v>#REF!</v>
      </c>
      <c r="AA5" s="1" t="e">
        <f t="shared" si="4"/>
        <v>#REF!</v>
      </c>
      <c r="AB5" s="1" t="e">
        <f t="shared" si="4"/>
        <v>#REF!</v>
      </c>
      <c r="AC5" s="1" t="e">
        <f t="shared" si="4"/>
        <v>#REF!</v>
      </c>
      <c r="AD5" s="1" t="e">
        <f t="shared" si="4"/>
        <v>#REF!</v>
      </c>
      <c r="AE5" s="1" t="e">
        <f t="shared" si="4"/>
        <v>#REF!</v>
      </c>
      <c r="AF5" s="1" t="e">
        <f t="shared" si="4"/>
        <v>#REF!</v>
      </c>
      <c r="AG5" s="1" t="e">
        <f t="shared" si="4"/>
        <v>#REF!</v>
      </c>
      <c r="AH5" s="1" t="e">
        <f t="shared" si="4"/>
        <v>#REF!</v>
      </c>
      <c r="AI5" s="1" t="e">
        <f t="shared" si="4"/>
        <v>#REF!</v>
      </c>
      <c r="AJ5" s="1" t="e">
        <f t="shared" ref="AJ5:BO5" si="5">IF(AJ6&lt;100%,100%,AJ6)</f>
        <v>#REF!</v>
      </c>
      <c r="AK5" s="1" t="e">
        <f t="shared" si="5"/>
        <v>#REF!</v>
      </c>
      <c r="AL5" s="1" t="e">
        <f t="shared" si="5"/>
        <v>#REF!</v>
      </c>
      <c r="AM5" s="1" t="e">
        <f t="shared" si="5"/>
        <v>#REF!</v>
      </c>
      <c r="AN5" s="1" t="e">
        <f t="shared" si="5"/>
        <v>#REF!</v>
      </c>
      <c r="AO5" s="1" t="e">
        <f t="shared" si="5"/>
        <v>#REF!</v>
      </c>
      <c r="AP5" s="1" t="e">
        <f t="shared" si="5"/>
        <v>#REF!</v>
      </c>
      <c r="AQ5" s="1" t="e">
        <f t="shared" si="5"/>
        <v>#REF!</v>
      </c>
      <c r="AR5" s="1" t="e">
        <f t="shared" si="5"/>
        <v>#REF!</v>
      </c>
      <c r="AS5" s="1" t="e">
        <f t="shared" si="5"/>
        <v>#REF!</v>
      </c>
      <c r="AT5" s="1" t="e">
        <f t="shared" si="5"/>
        <v>#REF!</v>
      </c>
      <c r="AU5" s="1" t="e">
        <f t="shared" si="5"/>
        <v>#REF!</v>
      </c>
      <c r="AV5" s="1" t="e">
        <f t="shared" si="5"/>
        <v>#REF!</v>
      </c>
      <c r="AW5" s="1" t="e">
        <f t="shared" si="5"/>
        <v>#REF!</v>
      </c>
      <c r="AX5" s="1" t="e">
        <f t="shared" si="5"/>
        <v>#REF!</v>
      </c>
      <c r="AY5" s="1" t="e">
        <f t="shared" si="5"/>
        <v>#REF!</v>
      </c>
      <c r="AZ5" s="1" t="e">
        <f t="shared" si="5"/>
        <v>#REF!</v>
      </c>
      <c r="BA5" s="1" t="e">
        <f t="shared" si="5"/>
        <v>#REF!</v>
      </c>
      <c r="BB5" s="1" t="e">
        <f t="shared" si="5"/>
        <v>#REF!</v>
      </c>
      <c r="BC5" s="1" t="e">
        <f t="shared" si="5"/>
        <v>#REF!</v>
      </c>
      <c r="BD5" s="1" t="e">
        <f t="shared" si="5"/>
        <v>#REF!</v>
      </c>
      <c r="BE5" s="1" t="e">
        <f t="shared" si="5"/>
        <v>#REF!</v>
      </c>
      <c r="BF5" s="1" t="e">
        <f t="shared" si="5"/>
        <v>#REF!</v>
      </c>
      <c r="BG5" s="1" t="e">
        <f t="shared" si="5"/>
        <v>#REF!</v>
      </c>
      <c r="BH5" s="1" t="e">
        <f t="shared" si="5"/>
        <v>#REF!</v>
      </c>
      <c r="BI5" s="1" t="e">
        <f t="shared" si="5"/>
        <v>#REF!</v>
      </c>
      <c r="BJ5" s="1" t="e">
        <f t="shared" si="5"/>
        <v>#REF!</v>
      </c>
      <c r="BK5" s="1" t="e">
        <f t="shared" si="5"/>
        <v>#REF!</v>
      </c>
      <c r="BL5" s="1" t="e">
        <f t="shared" si="5"/>
        <v>#REF!</v>
      </c>
      <c r="BM5" s="1" t="e">
        <f t="shared" si="5"/>
        <v>#REF!</v>
      </c>
      <c r="BN5" s="1" t="e">
        <f t="shared" si="5"/>
        <v>#REF!</v>
      </c>
      <c r="BO5" s="1" t="e">
        <f t="shared" si="5"/>
        <v>#REF!</v>
      </c>
      <c r="BP5" s="1" t="e">
        <f t="shared" ref="BP5:CU5" si="6">IF(BP6&lt;100%,100%,BP6)</f>
        <v>#REF!</v>
      </c>
      <c r="BQ5" s="1" t="e">
        <f t="shared" si="6"/>
        <v>#REF!</v>
      </c>
      <c r="BR5" s="1" t="e">
        <f t="shared" si="6"/>
        <v>#REF!</v>
      </c>
      <c r="BS5" s="1" t="e">
        <f t="shared" si="6"/>
        <v>#REF!</v>
      </c>
      <c r="BT5" s="1" t="e">
        <f t="shared" si="6"/>
        <v>#REF!</v>
      </c>
      <c r="BU5" s="1" t="e">
        <f t="shared" si="6"/>
        <v>#REF!</v>
      </c>
      <c r="BV5" s="1" t="e">
        <f t="shared" si="6"/>
        <v>#REF!</v>
      </c>
      <c r="BW5" s="1" t="e">
        <f t="shared" si="6"/>
        <v>#REF!</v>
      </c>
      <c r="BX5" s="1" t="e">
        <f t="shared" si="6"/>
        <v>#REF!</v>
      </c>
      <c r="BY5" s="1" t="e">
        <f t="shared" si="6"/>
        <v>#REF!</v>
      </c>
      <c r="BZ5" s="1" t="e">
        <f t="shared" si="6"/>
        <v>#REF!</v>
      </c>
      <c r="CA5" s="1" t="e">
        <f t="shared" si="6"/>
        <v>#REF!</v>
      </c>
      <c r="CB5" s="1" t="e">
        <f t="shared" si="6"/>
        <v>#REF!</v>
      </c>
      <c r="CC5" s="1" t="e">
        <f t="shared" si="6"/>
        <v>#REF!</v>
      </c>
      <c r="CD5" s="1" t="e">
        <f t="shared" si="6"/>
        <v>#REF!</v>
      </c>
      <c r="CE5" s="1" t="e">
        <f t="shared" si="6"/>
        <v>#REF!</v>
      </c>
      <c r="CF5" s="1" t="e">
        <f t="shared" si="6"/>
        <v>#REF!</v>
      </c>
      <c r="CG5" s="1" t="e">
        <f t="shared" si="6"/>
        <v>#REF!</v>
      </c>
      <c r="CH5" s="1" t="e">
        <f t="shared" si="6"/>
        <v>#REF!</v>
      </c>
      <c r="CI5" s="1" t="e">
        <f t="shared" si="6"/>
        <v>#REF!</v>
      </c>
      <c r="CJ5" s="1" t="e">
        <f t="shared" si="6"/>
        <v>#REF!</v>
      </c>
      <c r="CK5" s="1" t="e">
        <f t="shared" si="6"/>
        <v>#REF!</v>
      </c>
      <c r="CL5" s="1" t="e">
        <f t="shared" si="6"/>
        <v>#REF!</v>
      </c>
      <c r="CM5" s="1" t="e">
        <f t="shared" si="6"/>
        <v>#REF!</v>
      </c>
      <c r="CN5" s="1" t="e">
        <f t="shared" si="6"/>
        <v>#REF!</v>
      </c>
      <c r="CO5" s="1" t="e">
        <f t="shared" si="6"/>
        <v>#REF!</v>
      </c>
      <c r="CP5" s="1" t="e">
        <f t="shared" si="6"/>
        <v>#REF!</v>
      </c>
      <c r="CQ5" s="1" t="e">
        <f t="shared" si="6"/>
        <v>#REF!</v>
      </c>
      <c r="CR5" s="1" t="e">
        <f t="shared" si="6"/>
        <v>#REF!</v>
      </c>
      <c r="CS5" s="1" t="e">
        <f t="shared" si="6"/>
        <v>#REF!</v>
      </c>
      <c r="CT5" s="1" t="e">
        <f t="shared" si="6"/>
        <v>#REF!</v>
      </c>
      <c r="CU5" s="1" t="e">
        <f t="shared" si="6"/>
        <v>#REF!</v>
      </c>
      <c r="CV5" s="1" t="e">
        <f t="shared" ref="CV5:EA5" si="7">IF(CV6&lt;100%,100%,CV6)</f>
        <v>#REF!</v>
      </c>
      <c r="CW5" s="1" t="e">
        <f t="shared" si="7"/>
        <v>#REF!</v>
      </c>
      <c r="CX5" s="1" t="e">
        <f t="shared" si="7"/>
        <v>#REF!</v>
      </c>
      <c r="CY5" s="1" t="e">
        <f t="shared" si="7"/>
        <v>#REF!</v>
      </c>
      <c r="CZ5" s="1" t="e">
        <f t="shared" si="7"/>
        <v>#REF!</v>
      </c>
      <c r="DA5" s="1" t="e">
        <f t="shared" si="7"/>
        <v>#REF!</v>
      </c>
      <c r="DB5" s="1" t="e">
        <f t="shared" si="7"/>
        <v>#REF!</v>
      </c>
      <c r="DC5" s="1" t="e">
        <f t="shared" si="7"/>
        <v>#REF!</v>
      </c>
      <c r="DD5" s="1" t="e">
        <f t="shared" si="7"/>
        <v>#REF!</v>
      </c>
      <c r="DE5" s="1" t="e">
        <f t="shared" si="7"/>
        <v>#REF!</v>
      </c>
      <c r="DF5" s="1" t="e">
        <f t="shared" si="7"/>
        <v>#REF!</v>
      </c>
      <c r="DG5" s="1" t="e">
        <f t="shared" si="7"/>
        <v>#REF!</v>
      </c>
      <c r="DH5" s="1" t="e">
        <f t="shared" si="7"/>
        <v>#REF!</v>
      </c>
      <c r="DI5" s="1" t="e">
        <f t="shared" si="7"/>
        <v>#REF!</v>
      </c>
      <c r="DJ5" s="1" t="e">
        <f t="shared" si="7"/>
        <v>#REF!</v>
      </c>
      <c r="DK5" s="1" t="e">
        <f t="shared" si="7"/>
        <v>#REF!</v>
      </c>
      <c r="DL5" s="1" t="e">
        <f t="shared" si="7"/>
        <v>#REF!</v>
      </c>
      <c r="DM5" s="1" t="e">
        <f t="shared" si="7"/>
        <v>#REF!</v>
      </c>
      <c r="DN5" s="1" t="e">
        <f t="shared" si="7"/>
        <v>#REF!</v>
      </c>
      <c r="DO5" s="1" t="e">
        <f t="shared" si="7"/>
        <v>#REF!</v>
      </c>
      <c r="DP5" s="1" t="e">
        <f t="shared" si="7"/>
        <v>#REF!</v>
      </c>
      <c r="DQ5" s="1" t="e">
        <f t="shared" si="7"/>
        <v>#REF!</v>
      </c>
      <c r="DR5" s="1" t="e">
        <f t="shared" si="7"/>
        <v>#REF!</v>
      </c>
      <c r="DS5" s="1" t="e">
        <f t="shared" si="7"/>
        <v>#REF!</v>
      </c>
      <c r="DT5" s="1" t="e">
        <f t="shared" si="7"/>
        <v>#REF!</v>
      </c>
      <c r="DU5" s="1" t="e">
        <f t="shared" si="7"/>
        <v>#REF!</v>
      </c>
      <c r="DV5" s="1" t="e">
        <f t="shared" si="7"/>
        <v>#REF!</v>
      </c>
      <c r="DW5" s="1" t="e">
        <f t="shared" si="7"/>
        <v>#REF!</v>
      </c>
      <c r="DX5" s="1" t="e">
        <f t="shared" si="7"/>
        <v>#REF!</v>
      </c>
      <c r="DY5" s="1" t="e">
        <f t="shared" si="7"/>
        <v>#REF!</v>
      </c>
      <c r="DZ5" s="1" t="e">
        <f t="shared" si="7"/>
        <v>#REF!</v>
      </c>
      <c r="EA5" s="1" t="e">
        <f t="shared" si="7"/>
        <v>#REF!</v>
      </c>
      <c r="EB5" s="1" t="e">
        <f t="shared" ref="EB5:FG5" si="8">IF(EB6&lt;100%,100%,EB6)</f>
        <v>#REF!</v>
      </c>
      <c r="EC5" s="1" t="e">
        <f t="shared" si="8"/>
        <v>#REF!</v>
      </c>
      <c r="ED5" s="1" t="e">
        <f t="shared" si="8"/>
        <v>#REF!</v>
      </c>
      <c r="EE5" s="1" t="e">
        <f t="shared" si="8"/>
        <v>#REF!</v>
      </c>
      <c r="EF5" s="1" t="e">
        <f t="shared" si="8"/>
        <v>#REF!</v>
      </c>
      <c r="EG5" s="1" t="e">
        <f t="shared" si="8"/>
        <v>#REF!</v>
      </c>
      <c r="EH5" s="1" t="e">
        <f t="shared" si="8"/>
        <v>#REF!</v>
      </c>
      <c r="EI5" s="1" t="e">
        <f t="shared" si="8"/>
        <v>#REF!</v>
      </c>
      <c r="EJ5" s="1" t="e">
        <f t="shared" si="8"/>
        <v>#REF!</v>
      </c>
      <c r="EK5" s="1" t="e">
        <f t="shared" si="8"/>
        <v>#REF!</v>
      </c>
      <c r="EL5" s="1" t="e">
        <f t="shared" si="8"/>
        <v>#REF!</v>
      </c>
      <c r="EM5" s="1" t="e">
        <f t="shared" si="8"/>
        <v>#REF!</v>
      </c>
      <c r="EN5" s="1" t="e">
        <f t="shared" si="8"/>
        <v>#REF!</v>
      </c>
      <c r="EO5" s="1" t="e">
        <f t="shared" si="8"/>
        <v>#REF!</v>
      </c>
      <c r="EP5" s="1" t="e">
        <f t="shared" si="8"/>
        <v>#REF!</v>
      </c>
      <c r="EQ5" s="1" t="e">
        <f t="shared" si="8"/>
        <v>#REF!</v>
      </c>
      <c r="ER5" s="1" t="e">
        <f t="shared" si="8"/>
        <v>#REF!</v>
      </c>
      <c r="ES5" s="1" t="e">
        <f t="shared" si="8"/>
        <v>#REF!</v>
      </c>
      <c r="ET5" s="1" t="e">
        <f t="shared" si="8"/>
        <v>#REF!</v>
      </c>
      <c r="EU5" s="1" t="e">
        <f t="shared" si="8"/>
        <v>#REF!</v>
      </c>
      <c r="EV5" s="1" t="e">
        <f t="shared" si="8"/>
        <v>#REF!</v>
      </c>
      <c r="EW5" s="1" t="e">
        <f t="shared" si="8"/>
        <v>#REF!</v>
      </c>
      <c r="EX5" s="1" t="e">
        <f t="shared" si="8"/>
        <v>#REF!</v>
      </c>
      <c r="EY5" s="1" t="e">
        <f t="shared" si="8"/>
        <v>#REF!</v>
      </c>
      <c r="EZ5" s="1" t="e">
        <f t="shared" si="8"/>
        <v>#REF!</v>
      </c>
      <c r="FA5" s="1" t="e">
        <f t="shared" si="8"/>
        <v>#REF!</v>
      </c>
      <c r="FB5" s="1" t="e">
        <f t="shared" si="8"/>
        <v>#REF!</v>
      </c>
      <c r="FC5" s="1" t="e">
        <f t="shared" si="8"/>
        <v>#REF!</v>
      </c>
      <c r="FD5" s="1" t="e">
        <f t="shared" si="8"/>
        <v>#REF!</v>
      </c>
      <c r="FE5" s="1" t="e">
        <f t="shared" si="8"/>
        <v>#REF!</v>
      </c>
      <c r="FF5" s="1" t="e">
        <f t="shared" si="8"/>
        <v>#REF!</v>
      </c>
      <c r="FG5" s="1" t="e">
        <f t="shared" si="8"/>
        <v>#REF!</v>
      </c>
      <c r="FH5" s="1" t="e">
        <f t="shared" ref="FH5:GM5" si="9">IF(FH6&lt;100%,100%,FH6)</f>
        <v>#REF!</v>
      </c>
      <c r="FI5" s="1" t="e">
        <f t="shared" si="9"/>
        <v>#REF!</v>
      </c>
      <c r="FJ5" s="1" t="e">
        <f t="shared" si="9"/>
        <v>#REF!</v>
      </c>
      <c r="FK5" s="1" t="e">
        <f t="shared" si="9"/>
        <v>#REF!</v>
      </c>
      <c r="FL5" s="1" t="e">
        <f t="shared" si="9"/>
        <v>#REF!</v>
      </c>
      <c r="FM5" s="1" t="e">
        <f t="shared" si="9"/>
        <v>#REF!</v>
      </c>
      <c r="FN5" s="1" t="e">
        <f t="shared" si="9"/>
        <v>#REF!</v>
      </c>
      <c r="FO5" s="1" t="e">
        <f t="shared" si="9"/>
        <v>#REF!</v>
      </c>
      <c r="FP5" s="1" t="e">
        <f t="shared" si="9"/>
        <v>#REF!</v>
      </c>
      <c r="FQ5" s="1" t="e">
        <f t="shared" si="9"/>
        <v>#REF!</v>
      </c>
      <c r="FR5" s="1" t="e">
        <f t="shared" si="9"/>
        <v>#REF!</v>
      </c>
      <c r="FS5" s="1" t="e">
        <f t="shared" si="9"/>
        <v>#REF!</v>
      </c>
      <c r="FT5" s="1" t="e">
        <f t="shared" si="9"/>
        <v>#REF!</v>
      </c>
      <c r="FU5" s="1" t="e">
        <f t="shared" si="9"/>
        <v>#REF!</v>
      </c>
      <c r="FV5" s="1" t="e">
        <f t="shared" si="9"/>
        <v>#REF!</v>
      </c>
      <c r="FW5" s="1" t="e">
        <f t="shared" si="9"/>
        <v>#REF!</v>
      </c>
      <c r="FX5" s="1" t="e">
        <f t="shared" si="9"/>
        <v>#REF!</v>
      </c>
      <c r="FY5" s="1" t="e">
        <f t="shared" si="9"/>
        <v>#REF!</v>
      </c>
      <c r="FZ5" s="1" t="e">
        <f t="shared" si="9"/>
        <v>#REF!</v>
      </c>
      <c r="GA5" s="1" t="e">
        <f t="shared" si="9"/>
        <v>#REF!</v>
      </c>
      <c r="GB5" s="1" t="e">
        <f t="shared" si="9"/>
        <v>#REF!</v>
      </c>
      <c r="GC5" s="1" t="e">
        <f t="shared" si="9"/>
        <v>#REF!</v>
      </c>
      <c r="GD5" s="1" t="e">
        <f t="shared" si="9"/>
        <v>#REF!</v>
      </c>
      <c r="GE5" s="1" t="e">
        <f t="shared" si="9"/>
        <v>#REF!</v>
      </c>
      <c r="GF5" s="1" t="e">
        <f t="shared" si="9"/>
        <v>#REF!</v>
      </c>
      <c r="GG5" s="1" t="e">
        <f t="shared" si="9"/>
        <v>#REF!</v>
      </c>
      <c r="GH5" s="1" t="e">
        <f t="shared" si="9"/>
        <v>#REF!</v>
      </c>
      <c r="GI5" s="1" t="e">
        <f t="shared" si="9"/>
        <v>#REF!</v>
      </c>
      <c r="GJ5" s="1" t="e">
        <f t="shared" si="9"/>
        <v>#REF!</v>
      </c>
      <c r="GK5" s="1" t="e">
        <f t="shared" si="9"/>
        <v>#REF!</v>
      </c>
      <c r="GL5" s="1" t="e">
        <f t="shared" si="9"/>
        <v>#REF!</v>
      </c>
      <c r="GM5" s="1" t="e">
        <f t="shared" si="9"/>
        <v>#REF!</v>
      </c>
      <c r="GN5" s="1" t="e">
        <f t="shared" ref="GN5:GS5" si="10">IF(GN6&lt;100%,100%,GN6)</f>
        <v>#REF!</v>
      </c>
      <c r="GO5" s="1" t="e">
        <f t="shared" si="10"/>
        <v>#REF!</v>
      </c>
      <c r="GP5" s="1" t="e">
        <f t="shared" si="10"/>
        <v>#REF!</v>
      </c>
      <c r="GQ5" s="1" t="e">
        <f t="shared" si="10"/>
        <v>#REF!</v>
      </c>
      <c r="GR5" s="1" t="e">
        <f t="shared" si="10"/>
        <v>#REF!</v>
      </c>
      <c r="GS5" s="1" t="e">
        <f t="shared" si="10"/>
        <v>#REF!</v>
      </c>
    </row>
    <row r="6" spans="3:201" x14ac:dyDescent="0.55000000000000004">
      <c r="C6" s="1" t="s">
        <v>6</v>
      </c>
      <c r="D6" s="1" t="e">
        <f>Udregninger!#REF!</f>
        <v>#REF!</v>
      </c>
      <c r="E6" s="1" t="e">
        <f>Udregninger!#REF!</f>
        <v>#REF!</v>
      </c>
      <c r="F6" s="1" t="e">
        <f>Udregninger!#REF!</f>
        <v>#REF!</v>
      </c>
      <c r="G6" s="1" t="e">
        <f>Udregninger!#REF!</f>
        <v>#REF!</v>
      </c>
      <c r="H6" s="1" t="e">
        <f>Udregninger!#REF!</f>
        <v>#REF!</v>
      </c>
      <c r="I6" s="1" t="e">
        <f>Udregninger!#REF!</f>
        <v>#REF!</v>
      </c>
      <c r="J6" s="1" t="e">
        <f>Udregninger!#REF!</f>
        <v>#REF!</v>
      </c>
      <c r="K6" s="1" t="e">
        <f>Udregninger!#REF!</f>
        <v>#REF!</v>
      </c>
      <c r="L6" s="1" t="e">
        <f>Udregninger!#REF!</f>
        <v>#REF!</v>
      </c>
      <c r="M6" s="1" t="e">
        <f>Udregninger!#REF!</f>
        <v>#REF!</v>
      </c>
      <c r="N6" s="1" t="e">
        <f>Udregninger!#REF!</f>
        <v>#REF!</v>
      </c>
      <c r="O6" s="1" t="e">
        <f>Udregninger!#REF!</f>
        <v>#REF!</v>
      </c>
      <c r="P6" s="1" t="e">
        <f>Udregninger!#REF!</f>
        <v>#REF!</v>
      </c>
      <c r="Q6" s="1" t="e">
        <f>Udregninger!#REF!</f>
        <v>#REF!</v>
      </c>
      <c r="R6" s="1" t="e">
        <f>Udregninger!#REF!</f>
        <v>#REF!</v>
      </c>
      <c r="S6" s="1" t="e">
        <f>Udregninger!#REF!</f>
        <v>#REF!</v>
      </c>
      <c r="T6" s="1" t="e">
        <f>Udregninger!#REF!</f>
        <v>#REF!</v>
      </c>
      <c r="U6" s="1" t="e">
        <f>Udregninger!#REF!</f>
        <v>#REF!</v>
      </c>
      <c r="V6" s="1" t="e">
        <f>Udregninger!#REF!</f>
        <v>#REF!</v>
      </c>
      <c r="W6" s="1" t="e">
        <f>Udregninger!#REF!</f>
        <v>#REF!</v>
      </c>
      <c r="X6" s="1" t="e">
        <f>Udregninger!#REF!</f>
        <v>#REF!</v>
      </c>
      <c r="Y6" s="1" t="e">
        <f>Udregninger!#REF!</f>
        <v>#REF!</v>
      </c>
      <c r="Z6" s="1" t="e">
        <f>Udregninger!#REF!</f>
        <v>#REF!</v>
      </c>
      <c r="AA6" s="1" t="e">
        <f>Udregninger!#REF!</f>
        <v>#REF!</v>
      </c>
      <c r="AB6" s="1" t="e">
        <f>Udregninger!#REF!</f>
        <v>#REF!</v>
      </c>
      <c r="AC6" s="1" t="e">
        <f>Udregninger!#REF!</f>
        <v>#REF!</v>
      </c>
      <c r="AD6" s="1" t="e">
        <f>Udregninger!#REF!</f>
        <v>#REF!</v>
      </c>
      <c r="AE6" s="1" t="e">
        <f>Udregninger!#REF!</f>
        <v>#REF!</v>
      </c>
      <c r="AF6" s="1" t="e">
        <f>Udregninger!#REF!</f>
        <v>#REF!</v>
      </c>
      <c r="AG6" s="1" t="e">
        <f>Udregninger!#REF!</f>
        <v>#REF!</v>
      </c>
      <c r="AH6" s="1" t="e">
        <f>Udregninger!#REF!</f>
        <v>#REF!</v>
      </c>
      <c r="AI6" s="1" t="e">
        <f>Udregninger!#REF!</f>
        <v>#REF!</v>
      </c>
      <c r="AJ6" s="1" t="e">
        <f>Udregninger!#REF!</f>
        <v>#REF!</v>
      </c>
      <c r="AK6" s="1" t="e">
        <f>Udregninger!#REF!</f>
        <v>#REF!</v>
      </c>
      <c r="AL6" s="1" t="e">
        <f>Udregninger!#REF!</f>
        <v>#REF!</v>
      </c>
      <c r="AM6" s="1" t="e">
        <f>Udregninger!#REF!</f>
        <v>#REF!</v>
      </c>
      <c r="AN6" s="1" t="e">
        <f>Udregninger!#REF!</f>
        <v>#REF!</v>
      </c>
      <c r="AO6" s="1" t="e">
        <f>Udregninger!#REF!</f>
        <v>#REF!</v>
      </c>
      <c r="AP6" s="1" t="e">
        <f>Udregninger!#REF!</f>
        <v>#REF!</v>
      </c>
      <c r="AQ6" s="1" t="e">
        <f>Udregninger!#REF!</f>
        <v>#REF!</v>
      </c>
      <c r="AR6" s="1" t="e">
        <f>Udregninger!#REF!</f>
        <v>#REF!</v>
      </c>
      <c r="AS6" s="1" t="e">
        <f>Udregninger!#REF!</f>
        <v>#REF!</v>
      </c>
      <c r="AT6" s="1" t="e">
        <f>Udregninger!#REF!</f>
        <v>#REF!</v>
      </c>
      <c r="AU6" s="1" t="e">
        <f>Udregninger!#REF!</f>
        <v>#REF!</v>
      </c>
      <c r="AV6" s="1" t="e">
        <f>Udregninger!#REF!</f>
        <v>#REF!</v>
      </c>
      <c r="AW6" s="1" t="e">
        <f>Udregninger!#REF!</f>
        <v>#REF!</v>
      </c>
      <c r="AX6" s="1" t="e">
        <f>Udregninger!#REF!</f>
        <v>#REF!</v>
      </c>
      <c r="AY6" s="1" t="e">
        <f>Udregninger!#REF!</f>
        <v>#REF!</v>
      </c>
      <c r="AZ6" s="1" t="e">
        <f>Udregninger!#REF!</f>
        <v>#REF!</v>
      </c>
      <c r="BA6" s="1" t="e">
        <f>Udregninger!#REF!</f>
        <v>#REF!</v>
      </c>
      <c r="BB6" s="1" t="e">
        <f>Udregninger!#REF!</f>
        <v>#REF!</v>
      </c>
      <c r="BC6" s="1" t="e">
        <f>Udregninger!#REF!</f>
        <v>#REF!</v>
      </c>
      <c r="BD6" s="1" t="e">
        <f>Udregninger!#REF!</f>
        <v>#REF!</v>
      </c>
      <c r="BE6" s="1" t="e">
        <f>Udregninger!#REF!</f>
        <v>#REF!</v>
      </c>
      <c r="BF6" s="1" t="e">
        <f>Udregninger!#REF!</f>
        <v>#REF!</v>
      </c>
      <c r="BG6" s="1" t="e">
        <f>Udregninger!#REF!</f>
        <v>#REF!</v>
      </c>
      <c r="BH6" s="1" t="e">
        <f>Udregninger!#REF!</f>
        <v>#REF!</v>
      </c>
      <c r="BI6" s="1" t="e">
        <f>Udregninger!#REF!</f>
        <v>#REF!</v>
      </c>
      <c r="BJ6" s="1" t="e">
        <f>Udregninger!#REF!</f>
        <v>#REF!</v>
      </c>
      <c r="BK6" s="1" t="e">
        <f>Udregninger!#REF!</f>
        <v>#REF!</v>
      </c>
      <c r="BL6" s="1" t="e">
        <f>Udregninger!#REF!</f>
        <v>#REF!</v>
      </c>
      <c r="BM6" s="1" t="e">
        <f>Udregninger!#REF!</f>
        <v>#REF!</v>
      </c>
      <c r="BN6" s="1" t="e">
        <f>Udregninger!#REF!</f>
        <v>#REF!</v>
      </c>
      <c r="BO6" s="1" t="e">
        <f>Udregninger!#REF!</f>
        <v>#REF!</v>
      </c>
      <c r="BP6" s="1" t="e">
        <f>Udregninger!#REF!</f>
        <v>#REF!</v>
      </c>
      <c r="BQ6" s="1" t="e">
        <f>Udregninger!#REF!</f>
        <v>#REF!</v>
      </c>
      <c r="BR6" s="1" t="e">
        <f>Udregninger!#REF!</f>
        <v>#REF!</v>
      </c>
      <c r="BS6" s="1" t="e">
        <f>Udregninger!#REF!</f>
        <v>#REF!</v>
      </c>
      <c r="BT6" s="1" t="e">
        <f>Udregninger!#REF!</f>
        <v>#REF!</v>
      </c>
      <c r="BU6" s="1" t="e">
        <f>Udregninger!#REF!</f>
        <v>#REF!</v>
      </c>
      <c r="BV6" s="1" t="e">
        <f>Udregninger!#REF!</f>
        <v>#REF!</v>
      </c>
      <c r="BW6" s="1" t="e">
        <f>Udregninger!#REF!</f>
        <v>#REF!</v>
      </c>
      <c r="BX6" s="1" t="e">
        <f>Udregninger!#REF!</f>
        <v>#REF!</v>
      </c>
      <c r="BY6" s="1" t="e">
        <f>Udregninger!#REF!</f>
        <v>#REF!</v>
      </c>
      <c r="BZ6" s="1" t="e">
        <f>Udregninger!#REF!</f>
        <v>#REF!</v>
      </c>
      <c r="CA6" s="1" t="e">
        <f>Udregninger!#REF!</f>
        <v>#REF!</v>
      </c>
      <c r="CB6" s="1" t="e">
        <f>Udregninger!#REF!</f>
        <v>#REF!</v>
      </c>
      <c r="CC6" s="1" t="e">
        <f>Udregninger!#REF!</f>
        <v>#REF!</v>
      </c>
      <c r="CD6" s="1" t="e">
        <f>Udregninger!#REF!</f>
        <v>#REF!</v>
      </c>
      <c r="CE6" s="1" t="e">
        <f>Udregninger!#REF!</f>
        <v>#REF!</v>
      </c>
      <c r="CF6" s="1" t="e">
        <f>Udregninger!#REF!</f>
        <v>#REF!</v>
      </c>
      <c r="CG6" s="1" t="e">
        <f>Udregninger!#REF!</f>
        <v>#REF!</v>
      </c>
      <c r="CH6" s="1" t="e">
        <f>Udregninger!#REF!</f>
        <v>#REF!</v>
      </c>
      <c r="CI6" s="1" t="e">
        <f>Udregninger!#REF!</f>
        <v>#REF!</v>
      </c>
      <c r="CJ6" s="1" t="e">
        <f>Udregninger!#REF!</f>
        <v>#REF!</v>
      </c>
      <c r="CK6" s="1" t="e">
        <f>Udregninger!#REF!</f>
        <v>#REF!</v>
      </c>
      <c r="CL6" s="1" t="e">
        <f>Udregninger!#REF!</f>
        <v>#REF!</v>
      </c>
      <c r="CM6" s="1" t="e">
        <f>Udregninger!#REF!</f>
        <v>#REF!</v>
      </c>
      <c r="CN6" s="1" t="e">
        <f>Udregninger!#REF!</f>
        <v>#REF!</v>
      </c>
      <c r="CO6" s="1" t="e">
        <f>Udregninger!#REF!</f>
        <v>#REF!</v>
      </c>
      <c r="CP6" s="1" t="e">
        <f>Udregninger!#REF!</f>
        <v>#REF!</v>
      </c>
      <c r="CQ6" s="1" t="e">
        <f>Udregninger!#REF!</f>
        <v>#REF!</v>
      </c>
      <c r="CR6" s="1" t="e">
        <f>Udregninger!#REF!</f>
        <v>#REF!</v>
      </c>
      <c r="CS6" s="1" t="e">
        <f>Udregninger!#REF!</f>
        <v>#REF!</v>
      </c>
      <c r="CT6" s="1" t="e">
        <f>Udregninger!#REF!</f>
        <v>#REF!</v>
      </c>
      <c r="CU6" s="1" t="e">
        <f>Udregninger!#REF!</f>
        <v>#REF!</v>
      </c>
      <c r="CV6" s="1" t="e">
        <f>Udregninger!#REF!</f>
        <v>#REF!</v>
      </c>
      <c r="CW6" s="1" t="e">
        <f>Udregninger!#REF!</f>
        <v>#REF!</v>
      </c>
      <c r="CX6" s="1" t="e">
        <f>Udregninger!#REF!</f>
        <v>#REF!</v>
      </c>
      <c r="CY6" s="1" t="e">
        <f>Udregninger!#REF!</f>
        <v>#REF!</v>
      </c>
      <c r="CZ6" s="1" t="e">
        <f>Udregninger!#REF!</f>
        <v>#REF!</v>
      </c>
      <c r="DA6" s="1" t="e">
        <f>Udregninger!#REF!</f>
        <v>#REF!</v>
      </c>
      <c r="DB6" s="1" t="e">
        <f>Udregninger!#REF!</f>
        <v>#REF!</v>
      </c>
      <c r="DC6" s="1" t="e">
        <f>Udregninger!#REF!</f>
        <v>#REF!</v>
      </c>
      <c r="DD6" s="1" t="e">
        <f>Udregninger!#REF!</f>
        <v>#REF!</v>
      </c>
      <c r="DE6" s="1" t="e">
        <f>Udregninger!#REF!</f>
        <v>#REF!</v>
      </c>
      <c r="DF6" s="1" t="e">
        <f>Udregninger!#REF!</f>
        <v>#REF!</v>
      </c>
      <c r="DG6" s="1" t="e">
        <f>Udregninger!#REF!</f>
        <v>#REF!</v>
      </c>
      <c r="DH6" s="1" t="e">
        <f>Udregninger!#REF!</f>
        <v>#REF!</v>
      </c>
      <c r="DI6" s="1" t="e">
        <f>Udregninger!#REF!</f>
        <v>#REF!</v>
      </c>
      <c r="DJ6" s="1" t="e">
        <f>Udregninger!#REF!</f>
        <v>#REF!</v>
      </c>
      <c r="DK6" s="1" t="e">
        <f>Udregninger!#REF!</f>
        <v>#REF!</v>
      </c>
      <c r="DL6" s="1" t="e">
        <f>Udregninger!#REF!</f>
        <v>#REF!</v>
      </c>
      <c r="DM6" s="1" t="e">
        <f>Udregninger!#REF!</f>
        <v>#REF!</v>
      </c>
      <c r="DN6" s="1" t="e">
        <f>Udregninger!#REF!</f>
        <v>#REF!</v>
      </c>
      <c r="DO6" s="1" t="e">
        <f>Udregninger!#REF!</f>
        <v>#REF!</v>
      </c>
      <c r="DP6" s="1" t="e">
        <f>Udregninger!#REF!</f>
        <v>#REF!</v>
      </c>
      <c r="DQ6" s="1" t="e">
        <f>Udregninger!#REF!</f>
        <v>#REF!</v>
      </c>
      <c r="DR6" s="1" t="e">
        <f>Udregninger!#REF!</f>
        <v>#REF!</v>
      </c>
      <c r="DS6" s="1" t="e">
        <f>Udregninger!#REF!</f>
        <v>#REF!</v>
      </c>
      <c r="DT6" s="1" t="e">
        <f>Udregninger!#REF!</f>
        <v>#REF!</v>
      </c>
      <c r="DU6" s="1" t="e">
        <f>Udregninger!#REF!</f>
        <v>#REF!</v>
      </c>
      <c r="DV6" s="1" t="e">
        <f>Udregninger!#REF!</f>
        <v>#REF!</v>
      </c>
      <c r="DW6" s="1" t="e">
        <f>Udregninger!#REF!</f>
        <v>#REF!</v>
      </c>
      <c r="DX6" s="1" t="e">
        <f>Udregninger!#REF!</f>
        <v>#REF!</v>
      </c>
      <c r="DY6" s="1" t="e">
        <f>Udregninger!#REF!</f>
        <v>#REF!</v>
      </c>
      <c r="DZ6" s="1" t="e">
        <f>Udregninger!#REF!</f>
        <v>#REF!</v>
      </c>
      <c r="EA6" s="1" t="e">
        <f>Udregninger!#REF!</f>
        <v>#REF!</v>
      </c>
      <c r="EB6" s="1" t="e">
        <f>Udregninger!#REF!</f>
        <v>#REF!</v>
      </c>
      <c r="EC6" s="1" t="e">
        <f>Udregninger!#REF!</f>
        <v>#REF!</v>
      </c>
      <c r="ED6" s="1" t="e">
        <f>Udregninger!#REF!</f>
        <v>#REF!</v>
      </c>
      <c r="EE6" s="1" t="e">
        <f>Udregninger!#REF!</f>
        <v>#REF!</v>
      </c>
      <c r="EF6" s="1" t="e">
        <f>Udregninger!#REF!</f>
        <v>#REF!</v>
      </c>
      <c r="EG6" s="1" t="e">
        <f>Udregninger!#REF!</f>
        <v>#REF!</v>
      </c>
      <c r="EH6" s="1" t="e">
        <f>Udregninger!#REF!</f>
        <v>#REF!</v>
      </c>
      <c r="EI6" s="1" t="e">
        <f>Udregninger!#REF!</f>
        <v>#REF!</v>
      </c>
      <c r="EJ6" s="1" t="e">
        <f>Udregninger!#REF!</f>
        <v>#REF!</v>
      </c>
      <c r="EK6" s="1" t="e">
        <f>Udregninger!#REF!</f>
        <v>#REF!</v>
      </c>
      <c r="EL6" s="1" t="e">
        <f>Udregninger!#REF!</f>
        <v>#REF!</v>
      </c>
      <c r="EM6" s="1" t="e">
        <f>Udregninger!#REF!</f>
        <v>#REF!</v>
      </c>
      <c r="EN6" s="1" t="e">
        <f>Udregninger!#REF!</f>
        <v>#REF!</v>
      </c>
      <c r="EO6" s="1" t="e">
        <f>Udregninger!#REF!</f>
        <v>#REF!</v>
      </c>
      <c r="EP6" s="1" t="e">
        <f>Udregninger!#REF!</f>
        <v>#REF!</v>
      </c>
      <c r="EQ6" s="1" t="e">
        <f>Udregninger!#REF!</f>
        <v>#REF!</v>
      </c>
      <c r="ER6" s="1" t="e">
        <f>Udregninger!#REF!</f>
        <v>#REF!</v>
      </c>
      <c r="ES6" s="1" t="e">
        <f>Udregninger!#REF!</f>
        <v>#REF!</v>
      </c>
      <c r="ET6" s="1" t="e">
        <f>Udregninger!#REF!</f>
        <v>#REF!</v>
      </c>
      <c r="EU6" s="1" t="e">
        <f>Udregninger!#REF!</f>
        <v>#REF!</v>
      </c>
      <c r="EV6" s="1" t="e">
        <f>Udregninger!#REF!</f>
        <v>#REF!</v>
      </c>
      <c r="EW6" s="1" t="e">
        <f>Udregninger!#REF!</f>
        <v>#REF!</v>
      </c>
      <c r="EX6" s="1" t="e">
        <f>Udregninger!#REF!</f>
        <v>#REF!</v>
      </c>
      <c r="EY6" s="1" t="e">
        <f>Udregninger!#REF!</f>
        <v>#REF!</v>
      </c>
      <c r="EZ6" s="1" t="e">
        <f>Udregninger!#REF!</f>
        <v>#REF!</v>
      </c>
      <c r="FA6" s="1" t="e">
        <f>Udregninger!#REF!</f>
        <v>#REF!</v>
      </c>
      <c r="FB6" s="1" t="e">
        <f>Udregninger!#REF!</f>
        <v>#REF!</v>
      </c>
      <c r="FC6" s="1" t="e">
        <f>Udregninger!#REF!</f>
        <v>#REF!</v>
      </c>
      <c r="FD6" s="1" t="e">
        <f>Udregninger!#REF!</f>
        <v>#REF!</v>
      </c>
      <c r="FE6" s="1" t="e">
        <f>Udregninger!#REF!</f>
        <v>#REF!</v>
      </c>
      <c r="FF6" s="1" t="e">
        <f>Udregninger!#REF!</f>
        <v>#REF!</v>
      </c>
      <c r="FG6" s="1" t="e">
        <f>Udregninger!#REF!</f>
        <v>#REF!</v>
      </c>
      <c r="FH6" s="1" t="e">
        <f>Udregninger!#REF!</f>
        <v>#REF!</v>
      </c>
      <c r="FI6" s="1" t="e">
        <f>Udregninger!#REF!</f>
        <v>#REF!</v>
      </c>
      <c r="FJ6" s="1" t="e">
        <f>Udregninger!#REF!</f>
        <v>#REF!</v>
      </c>
      <c r="FK6" s="1" t="e">
        <f>Udregninger!#REF!</f>
        <v>#REF!</v>
      </c>
      <c r="FL6" s="1" t="e">
        <f>Udregninger!#REF!</f>
        <v>#REF!</v>
      </c>
      <c r="FM6" s="1" t="e">
        <f>Udregninger!#REF!</f>
        <v>#REF!</v>
      </c>
      <c r="FN6" s="1" t="e">
        <f>Udregninger!#REF!</f>
        <v>#REF!</v>
      </c>
      <c r="FO6" s="1" t="e">
        <f>Udregninger!#REF!</f>
        <v>#REF!</v>
      </c>
      <c r="FP6" s="1" t="e">
        <f>Udregninger!#REF!</f>
        <v>#REF!</v>
      </c>
      <c r="FQ6" s="1" t="e">
        <f>Udregninger!#REF!</f>
        <v>#REF!</v>
      </c>
      <c r="FR6" s="1" t="e">
        <f>Udregninger!#REF!</f>
        <v>#REF!</v>
      </c>
      <c r="FS6" s="1" t="e">
        <f>Udregninger!#REF!</f>
        <v>#REF!</v>
      </c>
      <c r="FT6" s="1" t="e">
        <f>Udregninger!#REF!</f>
        <v>#REF!</v>
      </c>
      <c r="FU6" s="1" t="e">
        <f>Udregninger!#REF!</f>
        <v>#REF!</v>
      </c>
      <c r="FV6" s="1" t="e">
        <f>Udregninger!#REF!</f>
        <v>#REF!</v>
      </c>
      <c r="FW6" s="1" t="e">
        <f>Udregninger!#REF!</f>
        <v>#REF!</v>
      </c>
      <c r="FX6" s="1" t="e">
        <f>Udregninger!#REF!</f>
        <v>#REF!</v>
      </c>
      <c r="FY6" s="1" t="e">
        <f>Udregninger!#REF!</f>
        <v>#REF!</v>
      </c>
      <c r="FZ6" s="1" t="e">
        <f>Udregninger!#REF!</f>
        <v>#REF!</v>
      </c>
      <c r="GA6" s="1" t="e">
        <f>Udregninger!#REF!</f>
        <v>#REF!</v>
      </c>
      <c r="GB6" s="1" t="e">
        <f>Udregninger!#REF!</f>
        <v>#REF!</v>
      </c>
      <c r="GC6" s="1" t="e">
        <f>Udregninger!#REF!</f>
        <v>#REF!</v>
      </c>
      <c r="GD6" s="1" t="e">
        <f>Udregninger!#REF!</f>
        <v>#REF!</v>
      </c>
      <c r="GE6" s="1" t="e">
        <f>Udregninger!#REF!</f>
        <v>#REF!</v>
      </c>
      <c r="GF6" s="1" t="e">
        <f>Udregninger!#REF!</f>
        <v>#REF!</v>
      </c>
      <c r="GG6" s="1" t="e">
        <f>Udregninger!#REF!</f>
        <v>#REF!</v>
      </c>
      <c r="GH6" s="1" t="e">
        <f>Udregninger!#REF!</f>
        <v>#REF!</v>
      </c>
      <c r="GI6" s="1" t="e">
        <f>Udregninger!#REF!</f>
        <v>#REF!</v>
      </c>
      <c r="GJ6" s="1" t="e">
        <f>Udregninger!#REF!</f>
        <v>#REF!</v>
      </c>
      <c r="GK6" s="1" t="e">
        <f>Udregninger!#REF!</f>
        <v>#REF!</v>
      </c>
      <c r="GL6" s="1" t="e">
        <f>Udregninger!#REF!</f>
        <v>#REF!</v>
      </c>
      <c r="GM6" s="1" t="e">
        <f>Udregninger!#REF!</f>
        <v>#REF!</v>
      </c>
      <c r="GN6" s="1" t="e">
        <f>Udregninger!#REF!</f>
        <v>#REF!</v>
      </c>
      <c r="GO6" s="1" t="e">
        <f>Udregninger!#REF!</f>
        <v>#REF!</v>
      </c>
      <c r="GP6" s="1" t="e">
        <f>Udregninger!#REF!</f>
        <v>#REF!</v>
      </c>
      <c r="GQ6" s="1" t="e">
        <f>Udregninger!#REF!</f>
        <v>#REF!</v>
      </c>
      <c r="GR6" s="1" t="e">
        <f>Udregninger!#REF!</f>
        <v>#REF!</v>
      </c>
      <c r="GS6" s="1" t="e">
        <f>Udregninger!#REF!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0"/>
  </sheetPr>
  <dimension ref="A1:AT113"/>
  <sheetViews>
    <sheetView showRowColHeaders="0" topLeftCell="D1" zoomScale="85" zoomScaleNormal="85" workbookViewId="0">
      <selection activeCell="R4" sqref="R4"/>
    </sheetView>
  </sheetViews>
  <sheetFormatPr defaultColWidth="8.83984375" defaultRowHeight="14.1" customHeight="1" x14ac:dyDescent="0.55000000000000004"/>
  <cols>
    <col min="1" max="1" width="6.578125" style="24" customWidth="1"/>
    <col min="2" max="2" width="13.83984375" style="24" customWidth="1"/>
    <col min="3" max="3" width="11.578125" style="24" customWidth="1"/>
    <col min="4" max="4" width="12.83984375" style="24" customWidth="1"/>
    <col min="5" max="5" width="11.578125" style="24" customWidth="1"/>
    <col min="6" max="6" width="5.15625" style="24" customWidth="1"/>
    <col min="7" max="7" width="6.68359375" style="24" customWidth="1"/>
    <col min="8" max="8" width="14" style="24" customWidth="1"/>
    <col min="9" max="9" width="11.68359375" style="24" customWidth="1"/>
    <col min="10" max="10" width="12.83984375" style="24" bestFit="1" customWidth="1"/>
    <col min="11" max="11" width="12.68359375" style="24" customWidth="1"/>
    <col min="12" max="12" width="13.68359375" style="24" customWidth="1"/>
    <col min="13" max="13" width="12.68359375" style="24" bestFit="1" customWidth="1"/>
    <col min="14" max="15" width="12.68359375" style="24" customWidth="1"/>
    <col min="16" max="16" width="5.41796875" style="24" customWidth="1"/>
    <col min="17" max="17" width="3.68359375" style="24" customWidth="1"/>
    <col min="18" max="20" width="5.83984375" style="24" customWidth="1"/>
    <col min="21" max="21" width="5.15625" style="24" customWidth="1"/>
    <col min="22" max="22" width="13.41796875" style="24" customWidth="1"/>
    <col min="23" max="23" width="5" style="24" customWidth="1"/>
    <col min="24" max="24" width="16.15625" style="24" bestFit="1" customWidth="1"/>
    <col min="25" max="25" width="11" style="24" customWidth="1"/>
    <col min="26" max="26" width="11.83984375" style="24" bestFit="1" customWidth="1"/>
    <col min="27" max="27" width="12.68359375" style="24" customWidth="1"/>
    <col min="28" max="28" width="11.68359375" style="24" customWidth="1"/>
    <col min="29" max="29" width="12.26171875" style="24" customWidth="1"/>
    <col min="30" max="30" width="12.68359375" style="24" bestFit="1" customWidth="1"/>
    <col min="31" max="31" width="4.578125" style="24" customWidth="1"/>
    <col min="32" max="32" width="8.15625" style="24" customWidth="1"/>
    <col min="33" max="33" width="8.83984375" style="24" customWidth="1"/>
    <col min="34" max="16384" width="8.83984375" style="24"/>
  </cols>
  <sheetData>
    <row r="1" spans="1:43" s="56" customFormat="1" ht="49.5" customHeight="1" x14ac:dyDescent="0.55000000000000004">
      <c r="A1" s="24"/>
      <c r="B1" s="53" t="s">
        <v>20</v>
      </c>
      <c r="C1" s="53"/>
      <c r="D1" s="53"/>
      <c r="E1" s="53"/>
      <c r="F1" s="53"/>
      <c r="G1" s="53"/>
      <c r="H1" s="53"/>
      <c r="I1" s="16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43" s="56" customFormat="1" ht="18" customHeight="1" x14ac:dyDescent="0.55000000000000004">
      <c r="A2" s="24"/>
      <c r="B2" s="24"/>
      <c r="C2" s="53"/>
      <c r="D2" s="53"/>
      <c r="E2" s="53"/>
      <c r="F2" s="53"/>
      <c r="G2" s="53"/>
      <c r="H2" s="53"/>
      <c r="I2" s="16"/>
      <c r="J2" s="24"/>
      <c r="K2" s="24"/>
      <c r="L2" s="24"/>
      <c r="M2" s="24"/>
      <c r="N2" s="24"/>
      <c r="O2" s="24"/>
      <c r="P2" s="24"/>
      <c r="Q2" s="30"/>
      <c r="R2" s="30"/>
      <c r="S2" s="30"/>
      <c r="T2" s="30"/>
      <c r="U2" s="30"/>
      <c r="V2" s="30"/>
      <c r="X2" s="41" t="s">
        <v>16</v>
      </c>
      <c r="Y2" s="41" t="s">
        <v>15</v>
      </c>
    </row>
    <row r="3" spans="1:43" s="56" customFormat="1" ht="23.25" customHeight="1" x14ac:dyDescent="1.05">
      <c r="A3" s="24"/>
      <c r="B3" s="39" t="s">
        <v>18</v>
      </c>
      <c r="C3" s="40"/>
      <c r="D3" s="40"/>
      <c r="E3" s="38"/>
      <c r="F3" s="38"/>
      <c r="G3" s="39" t="s">
        <v>19</v>
      </c>
      <c r="H3" s="24"/>
      <c r="I3" s="24"/>
      <c r="J3" s="24"/>
      <c r="K3" s="24"/>
      <c r="L3" s="25"/>
      <c r="M3" s="24"/>
      <c r="N3" s="24"/>
      <c r="O3" s="24"/>
      <c r="P3" s="24"/>
      <c r="Q3" s="39" t="s">
        <v>27</v>
      </c>
      <c r="R3" s="39"/>
      <c r="S3" s="39"/>
      <c r="T3" s="39"/>
      <c r="U3" s="39"/>
      <c r="V3" s="30"/>
      <c r="X3" s="42">
        <f>COUNT(E6:E106)</f>
        <v>9</v>
      </c>
      <c r="Y3" s="52">
        <f>SUM(E6:E106)</f>
        <v>1308450.0000000044</v>
      </c>
    </row>
    <row r="4" spans="1:43" s="56" customFormat="1" ht="14.1" customHeight="1" x14ac:dyDescent="0.55000000000000004">
      <c r="A4" s="24"/>
      <c r="B4" s="80" t="s">
        <v>13</v>
      </c>
      <c r="C4" s="80" t="str">
        <f>'ABC analyse'!D4</f>
        <v>Pris pr. stk.</v>
      </c>
      <c r="D4" s="80" t="str">
        <f>'ABC analyse'!E4</f>
        <v>Salg pr. år</v>
      </c>
      <c r="E4" s="80" t="str">
        <f>'ABC analyse'!G4</f>
        <v>Omsætning</v>
      </c>
      <c r="F4" s="24"/>
      <c r="G4" s="82" t="s">
        <v>0</v>
      </c>
      <c r="H4" s="82" t="s">
        <v>13</v>
      </c>
      <c r="I4" s="80" t="str">
        <f>'ABC analyse'!D4</f>
        <v>Pris pr. stk.</v>
      </c>
      <c r="J4" s="80" t="str">
        <f>'ABC analyse'!E4</f>
        <v>Salg pr. år</v>
      </c>
      <c r="K4" s="80" t="str">
        <f>'ABC analyse'!G4</f>
        <v>Omsætning</v>
      </c>
      <c r="L4" s="80" t="s">
        <v>28</v>
      </c>
      <c r="M4" s="7" t="s">
        <v>14</v>
      </c>
      <c r="N4" s="7" t="s">
        <v>14</v>
      </c>
      <c r="O4" s="80" t="s">
        <v>21</v>
      </c>
      <c r="P4" s="24"/>
      <c r="Q4" s="55" t="s">
        <v>29</v>
      </c>
      <c r="R4" s="75">
        <v>0.8</v>
      </c>
      <c r="S4" s="72" t="s">
        <v>23</v>
      </c>
      <c r="T4" s="72"/>
      <c r="U4" s="72"/>
      <c r="V4" s="30"/>
    </row>
    <row r="5" spans="1:43" s="56" customFormat="1" ht="14.1" customHeight="1" x14ac:dyDescent="0.55000000000000004">
      <c r="A5" s="24"/>
      <c r="B5" s="81"/>
      <c r="C5" s="81"/>
      <c r="D5" s="81"/>
      <c r="E5" s="81"/>
      <c r="F5" s="24"/>
      <c r="G5" s="83"/>
      <c r="H5" s="83"/>
      <c r="I5" s="81"/>
      <c r="J5" s="81"/>
      <c r="K5" s="81"/>
      <c r="L5" s="81"/>
      <c r="M5" s="14">
        <v>0</v>
      </c>
      <c r="N5" s="54">
        <v>0</v>
      </c>
      <c r="O5" s="81"/>
      <c r="P5" s="24"/>
      <c r="Q5" s="55" t="s">
        <v>30</v>
      </c>
      <c r="R5" s="75">
        <v>0.15</v>
      </c>
      <c r="S5" s="72" t="s">
        <v>23</v>
      </c>
      <c r="T5" s="72"/>
      <c r="U5" s="72"/>
      <c r="V5" s="30"/>
      <c r="W5" s="41" t="s">
        <v>17</v>
      </c>
      <c r="X5" s="41" t="s">
        <v>10</v>
      </c>
      <c r="Y5" s="41" t="s">
        <v>0</v>
      </c>
      <c r="Z5" s="42" t="s">
        <v>13</v>
      </c>
      <c r="AA5" s="41" t="str">
        <f>'ABC analyse'!D4</f>
        <v>Pris pr. stk.</v>
      </c>
      <c r="AB5" s="41" t="str">
        <f>'ABC analyse'!E4</f>
        <v>Salg pr. år</v>
      </c>
      <c r="AC5" s="41" t="str">
        <f>'ABC analyse'!G4</f>
        <v>Omsætning</v>
      </c>
      <c r="AD5" s="41" t="s">
        <v>14</v>
      </c>
      <c r="AE5" s="34"/>
      <c r="AH5" s="56" t="s">
        <v>1</v>
      </c>
      <c r="AI5" s="56" t="s">
        <v>1</v>
      </c>
      <c r="AJ5" s="56" t="s">
        <v>2</v>
      </c>
      <c r="AK5" s="56" t="s">
        <v>2</v>
      </c>
      <c r="AL5" s="56" t="s">
        <v>3</v>
      </c>
      <c r="AM5" s="56" t="s">
        <v>3</v>
      </c>
      <c r="AO5" s="56" t="s">
        <v>1</v>
      </c>
      <c r="AP5" s="56" t="s">
        <v>2</v>
      </c>
      <c r="AQ5" s="56" t="s">
        <v>3</v>
      </c>
    </row>
    <row r="6" spans="1:43" s="56" customFormat="1" ht="14.1" customHeight="1" x14ac:dyDescent="0.55000000000000004">
      <c r="A6" s="24"/>
      <c r="B6" s="8" t="str">
        <f>IF(E6="","",'ABC analyse'!C5)</f>
        <v>Test1</v>
      </c>
      <c r="C6" s="9">
        <f>IF('ABC analyse'!D5="","",'ABC analyse'!D5)</f>
        <v>760</v>
      </c>
      <c r="D6" s="9">
        <f>IF('ABC analyse'!E5="","",'ABC analyse'!E5)</f>
        <v>430</v>
      </c>
      <c r="E6" s="9">
        <f>IF('ABC analyse'!G5="","",IF('ABC analyse'!G5=0,Udregninger!AE7,'ABC analyse'!G5+AE7))</f>
        <v>326800.00000000012</v>
      </c>
      <c r="F6" s="26"/>
      <c r="G6" s="10">
        <f>IF(G5=$X$3,"",G5+1)</f>
        <v>1</v>
      </c>
      <c r="H6" s="11" t="str">
        <f t="shared" ref="H6:H37" si="0">IF(AB7="","",VLOOKUP(G6,$Y$7:$AC$107,2,FALSE))</f>
        <v>Test9</v>
      </c>
      <c r="I6" s="9">
        <f t="shared" ref="I6:I37" si="1">IF(AB7="","",VLOOKUP(G6,$Y$7:$AC$107,3,FALSE))</f>
        <v>760</v>
      </c>
      <c r="J6" s="12">
        <f t="shared" ref="J6:J37" si="2">IF(AC7="","",VLOOKUP(G6,$Y$7:$AC$107,5,FALSE))</f>
        <v>430</v>
      </c>
      <c r="K6" s="12">
        <f t="shared" ref="K6:K37" si="3">IF(AB7="","",VLOOKUP(G6,$Y$7:$AC$107,4,FALSE))</f>
        <v>326800.00000000175</v>
      </c>
      <c r="L6" s="35">
        <f t="shared" ref="L6:L37" si="4">IF(K6="","",K6/$Y$3)</f>
        <v>0.24976116779395516</v>
      </c>
      <c r="M6" s="12">
        <f>IF(K6="","",K6)</f>
        <v>326800.00000000175</v>
      </c>
      <c r="N6" s="36">
        <f>IF(L6="","",L6)</f>
        <v>0.24976116779395516</v>
      </c>
      <c r="O6" s="13" t="str">
        <f>IF(N6="","",IF(AD7&lt;=$R$4,"A",IF(AD7&lt;=($R$4+$R$5),"B","C")))</f>
        <v>A</v>
      </c>
      <c r="P6" s="24"/>
      <c r="Q6" s="55" t="s">
        <v>31</v>
      </c>
      <c r="R6" s="76">
        <f>1-R4-R5</f>
        <v>4.9999999999999961E-2</v>
      </c>
      <c r="S6" s="72" t="s">
        <v>23</v>
      </c>
      <c r="T6" s="55"/>
      <c r="U6" s="55"/>
      <c r="V6" s="30"/>
      <c r="W6" s="43">
        <v>0</v>
      </c>
      <c r="X6" s="43">
        <v>0</v>
      </c>
      <c r="Y6" s="44">
        <v>0</v>
      </c>
      <c r="Z6" s="44"/>
      <c r="AA6" s="45">
        <v>0</v>
      </c>
      <c r="AB6" s="45">
        <v>0</v>
      </c>
      <c r="AC6" s="46">
        <v>0</v>
      </c>
      <c r="AD6" s="47">
        <v>0</v>
      </c>
      <c r="AE6" s="34"/>
      <c r="AH6" s="56">
        <f t="shared" ref="AH6" si="5">IF(O5="A",G5,0)</f>
        <v>0</v>
      </c>
      <c r="AI6" s="56">
        <v>0</v>
      </c>
      <c r="AO6" s="73">
        <f>SUM(AO7:AO107)</f>
        <v>0.72635561160151252</v>
      </c>
      <c r="AP6" s="73">
        <f t="shared" ref="AP6:AQ6" si="6">SUM(AP7:AP107)</f>
        <v>0.1982116244411338</v>
      </c>
      <c r="AQ6" s="73">
        <f t="shared" si="6"/>
        <v>7.5432763957357069E-2</v>
      </c>
    </row>
    <row r="7" spans="1:43" s="56" customFormat="1" ht="14.1" customHeight="1" x14ac:dyDescent="0.55000000000000004">
      <c r="A7" s="24"/>
      <c r="B7" s="8" t="str">
        <f>IF(E7="","",'ABC analyse'!C6)</f>
        <v>Test2</v>
      </c>
      <c r="C7" s="9">
        <f>IF('ABC analyse'!D6="","",'ABC analyse'!D6)</f>
        <v>5600</v>
      </c>
      <c r="D7" s="9">
        <f>IF('ABC analyse'!E6="","",'ABC analyse'!E6)</f>
        <v>53</v>
      </c>
      <c r="E7" s="9">
        <f>IF('ABC analyse'!G6="","",IF('ABC analyse'!G6=0,Udregninger!AE8,'ABC analyse'!G6+AE8))</f>
        <v>296800.00000000017</v>
      </c>
      <c r="F7" s="26"/>
      <c r="G7" s="10">
        <f t="shared" ref="G7:G38" si="7">IF(OR(G6=$X$3,G6=""),"",G6+1)</f>
        <v>2</v>
      </c>
      <c r="H7" s="11" t="str">
        <f t="shared" si="0"/>
        <v>Test1</v>
      </c>
      <c r="I7" s="9">
        <f t="shared" si="1"/>
        <v>760</v>
      </c>
      <c r="J7" s="12">
        <f t="shared" si="2"/>
        <v>430</v>
      </c>
      <c r="K7" s="12">
        <f t="shared" si="3"/>
        <v>326800.00000000023</v>
      </c>
      <c r="L7" s="35">
        <f t="shared" si="4"/>
        <v>0.24976116779395402</v>
      </c>
      <c r="M7" s="12">
        <f>IF(K7="","",K7+M6)</f>
        <v>653600.00000000198</v>
      </c>
      <c r="N7" s="36">
        <f>IF(L7="","",L7+N6)</f>
        <v>0.49952233558790915</v>
      </c>
      <c r="O7" s="13" t="str">
        <f t="shared" ref="O7:O70" si="8">IF(N7="","",IF(AD8&lt;=$R$4,"A",IF(AD8&lt;=($R$4+$R$5),"B","C")))</f>
        <v>A</v>
      </c>
      <c r="P7" s="24"/>
      <c r="Q7" s="30"/>
      <c r="R7" s="30"/>
      <c r="S7" s="30"/>
      <c r="T7" s="30"/>
      <c r="U7" s="30"/>
      <c r="V7" s="30"/>
      <c r="W7" s="48">
        <f>IF(G6="",0,G6)</f>
        <v>1</v>
      </c>
      <c r="X7" s="43">
        <f>IF(W7=0,0,M6)</f>
        <v>326800.00000000175</v>
      </c>
      <c r="Y7" s="49">
        <f>IF($AB7="","",RANK($AB7,$AB$7:$AB$108,0))</f>
        <v>2</v>
      </c>
      <c r="Z7" s="44" t="str">
        <f t="shared" ref="Z7:Z38" si="9">IF(B6="","",B6)</f>
        <v>Test1</v>
      </c>
      <c r="AA7" s="50">
        <f t="shared" ref="AA7:AA38" si="10">IF(C6="","",C6)</f>
        <v>760</v>
      </c>
      <c r="AB7" s="50">
        <f t="shared" ref="AB7:AB38" si="11">IF(E6="","",E6+AE7)</f>
        <v>326800.00000000023</v>
      </c>
      <c r="AC7" s="51">
        <f t="shared" ref="AC7:AC38" si="12">IF(E6="","",D6)</f>
        <v>430</v>
      </c>
      <c r="AD7" s="65">
        <f t="shared" ref="AD7:AD38" si="13">IF(AC7="",1,IF(M6="","",M6/$Y$3))</f>
        <v>0.24976116779395516</v>
      </c>
      <c r="AE7" s="34">
        <v>1E-10</v>
      </c>
      <c r="AF7" s="37">
        <f>W7/$X$3</f>
        <v>0.1111111111111111</v>
      </c>
      <c r="AG7" s="73">
        <f>L6</f>
        <v>0.24976116779395516</v>
      </c>
      <c r="AH7" s="56">
        <f>IF(IF(O6="A",G6,0)=0,AH6,IF(O6="A",G6,0))</f>
        <v>1</v>
      </c>
      <c r="AI7" s="56">
        <f>IF(IF(O6="A",N6,0)=0,AI6,IF(O6="A",N6,0))</f>
        <v>0.24976116779395516</v>
      </c>
      <c r="AJ7" s="56">
        <f>MAX(AH7:AH107)</f>
        <v>3</v>
      </c>
      <c r="AK7" s="56">
        <f>MAX(AI7:AI107)</f>
        <v>0.72635561160151252</v>
      </c>
      <c r="AL7" s="56">
        <f>IF(O6="C",G6,MAX($AJ$7:$AJ$107))</f>
        <v>6</v>
      </c>
      <c r="AM7" s="56">
        <f>IF(O6="C",N6,MAX($AK$7:$AK$107))</f>
        <v>0.92456723604264623</v>
      </c>
      <c r="AO7" s="37">
        <f>IF(IF(O6="A",L6,IF(O6="",""))=FALSE,"",IF(O6="A",L6,IF(O6="","")))</f>
        <v>0.24976116779395516</v>
      </c>
      <c r="AP7" s="37" t="str">
        <f>IF(IF(O6="B",L6,IF(O6="",""))=FALSE,"",IF(O6="B",L6,IF(O6="","")))</f>
        <v/>
      </c>
      <c r="AQ7" s="37" t="str">
        <f>IF(IF(O6="C",L6,IF(O6="",""))=FALSE,"",IF(O6="C",L6,IF(O6="","")))</f>
        <v/>
      </c>
    </row>
    <row r="8" spans="1:43" s="56" customFormat="1" ht="14.1" customHeight="1" x14ac:dyDescent="0.55000000000000004">
      <c r="A8" s="24"/>
      <c r="B8" s="8" t="str">
        <f>IF(E8="","",'ABC analyse'!C7)</f>
        <v>Test3</v>
      </c>
      <c r="C8" s="9">
        <f>IF('ABC analyse'!D7="","",'ABC analyse'!D7)</f>
        <v>3450</v>
      </c>
      <c r="D8" s="9">
        <f>IF('ABC analyse'!E7="","",'ABC analyse'!E7)</f>
        <v>28</v>
      </c>
      <c r="E8" s="9">
        <f>IF('ABC analyse'!G7="","",IF('ABC analyse'!G7=0,Udregninger!AE9,'ABC analyse'!G7+AE9))</f>
        <v>96600.000000000306</v>
      </c>
      <c r="F8" s="26"/>
      <c r="G8" s="10">
        <f t="shared" si="7"/>
        <v>3</v>
      </c>
      <c r="H8" s="11" t="str">
        <f t="shared" si="0"/>
        <v>Test2</v>
      </c>
      <c r="I8" s="9">
        <f t="shared" si="1"/>
        <v>5600</v>
      </c>
      <c r="J8" s="12">
        <f t="shared" si="2"/>
        <v>53</v>
      </c>
      <c r="K8" s="12">
        <f t="shared" si="3"/>
        <v>296800.00000000035</v>
      </c>
      <c r="L8" s="35">
        <f t="shared" si="4"/>
        <v>0.22683327601360337</v>
      </c>
      <c r="M8" s="12">
        <f t="shared" ref="M8:M39" si="14">IF(K8="","",K8+M7)</f>
        <v>950400.00000000233</v>
      </c>
      <c r="N8" s="36">
        <f t="shared" ref="N8:N71" si="15">IF(L8="","",L8+N7)</f>
        <v>0.72635561160151252</v>
      </c>
      <c r="O8" s="13" t="str">
        <f t="shared" si="8"/>
        <v>A</v>
      </c>
      <c r="P8" s="24"/>
      <c r="Q8" s="79" t="s">
        <v>22</v>
      </c>
      <c r="R8" s="79"/>
      <c r="S8" s="79"/>
      <c r="T8" s="79"/>
      <c r="U8" s="79"/>
      <c r="V8" s="30"/>
      <c r="W8" s="48">
        <f t="shared" ref="W8:W39" si="16">IF(G7="",$X$3,IF(W7=$X$3,0,G7))</f>
        <v>2</v>
      </c>
      <c r="X8" s="43">
        <f t="shared" ref="X8:X39" si="17">IF(W8=$X$3,X7,M7)</f>
        <v>653600.00000000198</v>
      </c>
      <c r="Y8" s="49">
        <f t="shared" ref="Y8:Y71" si="18">IF($AB8="","",RANK($AB8,$AB$7:$AB$108,0))</f>
        <v>3</v>
      </c>
      <c r="Z8" s="44" t="str">
        <f t="shared" si="9"/>
        <v>Test2</v>
      </c>
      <c r="AA8" s="50">
        <f t="shared" si="10"/>
        <v>5600</v>
      </c>
      <c r="AB8" s="50">
        <f t="shared" si="11"/>
        <v>296800.00000000035</v>
      </c>
      <c r="AC8" s="51">
        <f t="shared" si="12"/>
        <v>53</v>
      </c>
      <c r="AD8" s="65">
        <f t="shared" si="13"/>
        <v>0.49952233558790921</v>
      </c>
      <c r="AE8" s="34">
        <v>2.0000000000000001E-10</v>
      </c>
      <c r="AF8" s="37">
        <f t="shared" ref="AF8:AF39" si="19">IF(OR(AF7=1,AF7=""),"",IF(AF7=1,"",W8/$X$3))</f>
        <v>0.22222222222222221</v>
      </c>
      <c r="AG8" s="73">
        <f>IF(L7="","",AG7+L7)</f>
        <v>0.49952233558790915</v>
      </c>
      <c r="AH8" s="56">
        <f t="shared" ref="AH8:AH71" si="20">IF(IF(O7="A",G7,0)=0,AH7,IF(O7="A",G7,0))</f>
        <v>2</v>
      </c>
      <c r="AI8" s="56">
        <f t="shared" ref="AI8:AI71" si="21">IF(IF(O7="A",N7,0)=0,AI7,IF(O7="A",N7,0))</f>
        <v>0.49952233558790915</v>
      </c>
      <c r="AJ8" s="56">
        <f>IF(IF(O7="B",G7,"")="",AJ7,IF(O7="B",G7,""))</f>
        <v>3</v>
      </c>
      <c r="AK8" s="56">
        <f>IF(IF(O7="B",G7,"")="",AK7,IF(O7="B",N7,""))</f>
        <v>0.72635561160151252</v>
      </c>
      <c r="AL8" s="56">
        <f>IF(AL7=$X$3,AL7,IF(O7="C",G7,MAX($AJ$7:$AJ$107)))</f>
        <v>6</v>
      </c>
      <c r="AM8" s="56">
        <f>IF(AL7=$X$3,AM7,IF(AM7=$X$3,AM7,IF(O7="C",N7,MAX($AK$7:$AK$107))))</f>
        <v>0.92456723604264623</v>
      </c>
      <c r="AO8" s="37">
        <f t="shared" ref="AO8:AO71" si="22">IF(IF(O7="A",L7,IF(O7="",""))=FALSE,"",IF(O7="A",L7,IF(O7="","")))</f>
        <v>0.24976116779395402</v>
      </c>
      <c r="AP8" s="37" t="str">
        <f t="shared" ref="AP8:AP71" si="23">IF(IF(O7="B",L7,IF(O7="",""))=FALSE,"",IF(O7="B",L7,IF(O7="","")))</f>
        <v/>
      </c>
      <c r="AQ8" s="37" t="str">
        <f t="shared" ref="AQ8:AQ71" si="24">IF(IF(O7="C",L7,IF(O7="",""))=FALSE,"",IF(O7="C",L7,IF(O7="","")))</f>
        <v/>
      </c>
    </row>
    <row r="9" spans="1:43" s="56" customFormat="1" ht="14.1" customHeight="1" x14ac:dyDescent="0.55000000000000004">
      <c r="A9" s="24"/>
      <c r="B9" s="8" t="str">
        <f>IF(E9="","",'ABC analyse'!C8)</f>
        <v>Test4</v>
      </c>
      <c r="C9" s="9">
        <f>IF('ABC analyse'!D8="","",'ABC analyse'!D8)</f>
        <v>75</v>
      </c>
      <c r="D9" s="9">
        <f>IF('ABC analyse'!E8="","",'ABC analyse'!E8)</f>
        <v>1250</v>
      </c>
      <c r="E9" s="9">
        <f>IF('ABC analyse'!G8="","",IF('ABC analyse'!G8=0,Udregninger!AE10,'ABC analyse'!G8+AE10))</f>
        <v>93750.000000000393</v>
      </c>
      <c r="F9" s="26"/>
      <c r="G9" s="10">
        <f t="shared" si="7"/>
        <v>4</v>
      </c>
      <c r="H9" s="11" t="str">
        <f t="shared" si="0"/>
        <v>Test3</v>
      </c>
      <c r="I9" s="9">
        <f t="shared" si="1"/>
        <v>3450</v>
      </c>
      <c r="J9" s="12">
        <f t="shared" si="2"/>
        <v>28</v>
      </c>
      <c r="K9" s="12">
        <f t="shared" si="3"/>
        <v>96600.000000000611</v>
      </c>
      <c r="L9" s="35">
        <f t="shared" si="4"/>
        <v>7.3827811532729784E-2</v>
      </c>
      <c r="M9" s="12">
        <f t="shared" si="14"/>
        <v>1047000.0000000029</v>
      </c>
      <c r="N9" s="36">
        <f t="shared" si="15"/>
        <v>0.80018342313424229</v>
      </c>
      <c r="O9" s="13" t="str">
        <f t="shared" si="8"/>
        <v>B</v>
      </c>
      <c r="P9" s="24"/>
      <c r="Q9" s="79"/>
      <c r="R9" s="79"/>
      <c r="S9" s="79"/>
      <c r="T9" s="79"/>
      <c r="U9" s="79"/>
      <c r="V9" s="30"/>
      <c r="W9" s="48">
        <f t="shared" si="16"/>
        <v>3</v>
      </c>
      <c r="X9" s="43">
        <f t="shared" si="17"/>
        <v>950400.00000000233</v>
      </c>
      <c r="Y9" s="49">
        <f t="shared" si="18"/>
        <v>4</v>
      </c>
      <c r="Z9" s="44" t="str">
        <f t="shared" si="9"/>
        <v>Test3</v>
      </c>
      <c r="AA9" s="50">
        <f t="shared" si="10"/>
        <v>3450</v>
      </c>
      <c r="AB9" s="50">
        <f t="shared" si="11"/>
        <v>96600.000000000611</v>
      </c>
      <c r="AC9" s="51">
        <f t="shared" si="12"/>
        <v>28</v>
      </c>
      <c r="AD9" s="65">
        <f t="shared" si="13"/>
        <v>0.72635561160151252</v>
      </c>
      <c r="AE9" s="34">
        <v>3E-10</v>
      </c>
      <c r="AF9" s="37">
        <f t="shared" si="19"/>
        <v>0.33333333333333331</v>
      </c>
      <c r="AG9" s="73">
        <f t="shared" ref="AG9:AG72" si="25">IF(L8="","",AG8+L8)</f>
        <v>0.72635561160151252</v>
      </c>
      <c r="AH9" s="56">
        <f t="shared" si="20"/>
        <v>3</v>
      </c>
      <c r="AI9" s="56">
        <f t="shared" si="21"/>
        <v>0.72635561160151252</v>
      </c>
      <c r="AJ9" s="56">
        <f t="shared" ref="AJ9:AJ12" si="26">IF(IF(O8="B",G8,"")="",AJ8,IF(O8="B",G8,""))</f>
        <v>3</v>
      </c>
      <c r="AK9" s="56">
        <f t="shared" ref="AK9:AK12" si="27">IF(IF(O8="B",G8,"")="",AK8,IF(O8="B",N8,""))</f>
        <v>0.72635561160151252</v>
      </c>
      <c r="AL9" s="56">
        <f t="shared" ref="AL9:AL72" si="28">IF(AL8=$X$3,AL8,IF(O8="C",G8,MAX($AJ$7:$AJ$107)))</f>
        <v>6</v>
      </c>
      <c r="AM9" s="56">
        <f t="shared" ref="AM9:AM72" si="29">IF(AL8=$X$3,AM8,IF(AM8=$X$3,AM8,IF(O8="C",N8,MAX($AK$7:$AK$107))))</f>
        <v>0.92456723604264623</v>
      </c>
      <c r="AO9" s="37">
        <f t="shared" si="22"/>
        <v>0.22683327601360337</v>
      </c>
      <c r="AP9" s="37" t="str">
        <f t="shared" si="23"/>
        <v/>
      </c>
      <c r="AQ9" s="37" t="str">
        <f t="shared" si="24"/>
        <v/>
      </c>
    </row>
    <row r="10" spans="1:43" s="56" customFormat="1" ht="14.1" customHeight="1" x14ac:dyDescent="0.55000000000000004">
      <c r="A10" s="24"/>
      <c r="B10" s="8" t="str">
        <f>IF(E10="","",'ABC analyse'!C9)</f>
        <v>Test5</v>
      </c>
      <c r="C10" s="9">
        <f>IF('ABC analyse'!D9="","",'ABC analyse'!D9)</f>
        <v>75</v>
      </c>
      <c r="D10" s="9">
        <f>IF('ABC analyse'!E9="","",'ABC analyse'!E9)</f>
        <v>920</v>
      </c>
      <c r="E10" s="9">
        <f>IF('ABC analyse'!G9="","",IF('ABC analyse'!G9=0,Udregninger!AE11,'ABC analyse'!G9+AE11))</f>
        <v>69000.000000000495</v>
      </c>
      <c r="F10" s="26"/>
      <c r="G10" s="10">
        <f t="shared" si="7"/>
        <v>5</v>
      </c>
      <c r="H10" s="11" t="str">
        <f t="shared" si="0"/>
        <v>Test4</v>
      </c>
      <c r="I10" s="9">
        <f t="shared" si="1"/>
        <v>75</v>
      </c>
      <c r="J10" s="12">
        <f t="shared" si="2"/>
        <v>1250</v>
      </c>
      <c r="K10" s="12">
        <f t="shared" si="3"/>
        <v>93750.000000000786</v>
      </c>
      <c r="L10" s="35">
        <f t="shared" si="4"/>
        <v>7.1649661813596596E-2</v>
      </c>
      <c r="M10" s="12">
        <f t="shared" si="14"/>
        <v>1140750.0000000037</v>
      </c>
      <c r="N10" s="36">
        <f t="shared" si="15"/>
        <v>0.87183308494783884</v>
      </c>
      <c r="O10" s="13" t="str">
        <f t="shared" si="8"/>
        <v>B</v>
      </c>
      <c r="P10" s="24"/>
      <c r="Q10" s="79"/>
      <c r="R10" s="79"/>
      <c r="S10" s="79"/>
      <c r="T10" s="79"/>
      <c r="U10" s="79"/>
      <c r="V10" s="30"/>
      <c r="W10" s="48">
        <f t="shared" si="16"/>
        <v>4</v>
      </c>
      <c r="X10" s="43">
        <f t="shared" si="17"/>
        <v>1047000.0000000029</v>
      </c>
      <c r="Y10" s="49">
        <f t="shared" si="18"/>
        <v>5</v>
      </c>
      <c r="Z10" s="44" t="str">
        <f t="shared" si="9"/>
        <v>Test4</v>
      </c>
      <c r="AA10" s="50">
        <f t="shared" si="10"/>
        <v>75</v>
      </c>
      <c r="AB10" s="50">
        <f t="shared" si="11"/>
        <v>93750.000000000786</v>
      </c>
      <c r="AC10" s="51">
        <f t="shared" si="12"/>
        <v>1250</v>
      </c>
      <c r="AD10" s="65">
        <f t="shared" si="13"/>
        <v>0.80018342313424229</v>
      </c>
      <c r="AE10" s="34">
        <v>4.0000000000000001E-10</v>
      </c>
      <c r="AF10" s="37">
        <f t="shared" si="19"/>
        <v>0.44444444444444442</v>
      </c>
      <c r="AG10" s="73">
        <f t="shared" si="25"/>
        <v>0.80018342313424229</v>
      </c>
      <c r="AH10" s="56">
        <f t="shared" si="20"/>
        <v>3</v>
      </c>
      <c r="AI10" s="56">
        <f t="shared" si="21"/>
        <v>0.72635561160151252</v>
      </c>
      <c r="AJ10" s="56">
        <f t="shared" si="26"/>
        <v>4</v>
      </c>
      <c r="AK10" s="56">
        <f t="shared" si="27"/>
        <v>0.80018342313424229</v>
      </c>
      <c r="AL10" s="56">
        <f t="shared" si="28"/>
        <v>6</v>
      </c>
      <c r="AM10" s="56">
        <f t="shared" si="29"/>
        <v>0.92456723604264623</v>
      </c>
      <c r="AO10" s="37" t="str">
        <f t="shared" si="22"/>
        <v/>
      </c>
      <c r="AP10" s="37">
        <f t="shared" si="23"/>
        <v>7.3827811532729784E-2</v>
      </c>
      <c r="AQ10" s="37" t="str">
        <f t="shared" si="24"/>
        <v/>
      </c>
    </row>
    <row r="11" spans="1:43" s="56" customFormat="1" ht="14.1" customHeight="1" x14ac:dyDescent="0.55000000000000004">
      <c r="A11" s="24"/>
      <c r="B11" s="8" t="str">
        <f>IF(E11="","",'ABC analyse'!C10)</f>
        <v>Test6</v>
      </c>
      <c r="C11" s="9">
        <f>IF('ABC analyse'!D10="","",'ABC analyse'!D10)</f>
        <v>550</v>
      </c>
      <c r="D11" s="9">
        <f>IF('ABC analyse'!E10="","",'ABC analyse'!E10)</f>
        <v>90</v>
      </c>
      <c r="E11" s="9">
        <f>IF('ABC analyse'!G10="","",IF('ABC analyse'!G10=0,Udregninger!AE12,'ABC analyse'!G10+AE12))</f>
        <v>49500.000000000597</v>
      </c>
      <c r="F11" s="26"/>
      <c r="G11" s="10">
        <f t="shared" si="7"/>
        <v>6</v>
      </c>
      <c r="H11" s="11" t="str">
        <f t="shared" si="0"/>
        <v>Test5</v>
      </c>
      <c r="I11" s="9">
        <f t="shared" si="1"/>
        <v>75</v>
      </c>
      <c r="J11" s="12">
        <f t="shared" si="2"/>
        <v>920</v>
      </c>
      <c r="K11" s="12">
        <f t="shared" si="3"/>
        <v>69000.00000000099</v>
      </c>
      <c r="L11" s="35">
        <f t="shared" si="4"/>
        <v>5.2734151094807412E-2</v>
      </c>
      <c r="M11" s="12">
        <f t="shared" si="14"/>
        <v>1209750.0000000047</v>
      </c>
      <c r="N11" s="36">
        <f t="shared" si="15"/>
        <v>0.92456723604264623</v>
      </c>
      <c r="O11" s="13" t="str">
        <f t="shared" si="8"/>
        <v>B</v>
      </c>
      <c r="P11" s="24"/>
      <c r="Q11" s="79"/>
      <c r="R11" s="79"/>
      <c r="S11" s="79"/>
      <c r="T11" s="79"/>
      <c r="U11" s="79"/>
      <c r="V11" s="30"/>
      <c r="W11" s="48">
        <f t="shared" si="16"/>
        <v>5</v>
      </c>
      <c r="X11" s="43">
        <f t="shared" si="17"/>
        <v>1140750.0000000037</v>
      </c>
      <c r="Y11" s="49">
        <f t="shared" si="18"/>
        <v>6</v>
      </c>
      <c r="Z11" s="44" t="str">
        <f t="shared" si="9"/>
        <v>Test5</v>
      </c>
      <c r="AA11" s="50">
        <f t="shared" si="10"/>
        <v>75</v>
      </c>
      <c r="AB11" s="50">
        <f t="shared" si="11"/>
        <v>69000.00000000099</v>
      </c>
      <c r="AC11" s="51">
        <f t="shared" si="12"/>
        <v>920</v>
      </c>
      <c r="AD11" s="65">
        <f t="shared" si="13"/>
        <v>0.87183308494783895</v>
      </c>
      <c r="AE11" s="34">
        <v>5.0000000000000003E-10</v>
      </c>
      <c r="AF11" s="37">
        <f t="shared" si="19"/>
        <v>0.55555555555555558</v>
      </c>
      <c r="AG11" s="73">
        <f t="shared" si="25"/>
        <v>0.87183308494783884</v>
      </c>
      <c r="AH11" s="56">
        <f t="shared" si="20"/>
        <v>3</v>
      </c>
      <c r="AI11" s="56">
        <f t="shared" si="21"/>
        <v>0.72635561160151252</v>
      </c>
      <c r="AJ11" s="56">
        <f t="shared" si="26"/>
        <v>5</v>
      </c>
      <c r="AK11" s="56">
        <f t="shared" si="27"/>
        <v>0.87183308494783884</v>
      </c>
      <c r="AL11" s="56">
        <f t="shared" si="28"/>
        <v>6</v>
      </c>
      <c r="AM11" s="56">
        <f t="shared" si="29"/>
        <v>0.92456723604264623</v>
      </c>
      <c r="AO11" s="37" t="str">
        <f t="shared" si="22"/>
        <v/>
      </c>
      <c r="AP11" s="37">
        <f t="shared" si="23"/>
        <v>7.1649661813596596E-2</v>
      </c>
      <c r="AQ11" s="37" t="str">
        <f t="shared" si="24"/>
        <v/>
      </c>
    </row>
    <row r="12" spans="1:43" s="56" customFormat="1" ht="14.1" customHeight="1" x14ac:dyDescent="0.55000000000000004">
      <c r="A12" s="24"/>
      <c r="B12" s="8" t="str">
        <f>IF(E12="","",'ABC analyse'!C11)</f>
        <v>Test7</v>
      </c>
      <c r="C12" s="9">
        <f>IF('ABC analyse'!D11="","",'ABC analyse'!D11)</f>
        <v>2350</v>
      </c>
      <c r="D12" s="9">
        <f>IF('ABC analyse'!E11="","",'ABC analyse'!E11)</f>
        <v>12</v>
      </c>
      <c r="E12" s="9">
        <f>IF('ABC analyse'!G11="","",IF('ABC analyse'!G11=0,Udregninger!AE13,'ABC analyse'!G11+AE13))</f>
        <v>28200.000000000698</v>
      </c>
      <c r="F12" s="26"/>
      <c r="G12" s="10">
        <f t="shared" si="7"/>
        <v>7</v>
      </c>
      <c r="H12" s="11" t="str">
        <f t="shared" si="0"/>
        <v>Test6</v>
      </c>
      <c r="I12" s="9">
        <f t="shared" si="1"/>
        <v>550</v>
      </c>
      <c r="J12" s="12">
        <f t="shared" si="2"/>
        <v>90</v>
      </c>
      <c r="K12" s="12">
        <f t="shared" si="3"/>
        <v>49500.000000001193</v>
      </c>
      <c r="L12" s="35">
        <f t="shared" si="4"/>
        <v>3.7831021437579597E-2</v>
      </c>
      <c r="M12" s="12">
        <f t="shared" si="14"/>
        <v>1259250.0000000058</v>
      </c>
      <c r="N12" s="36">
        <f t="shared" si="15"/>
        <v>0.96239825748022578</v>
      </c>
      <c r="O12" s="13" t="str">
        <f t="shared" si="8"/>
        <v>C</v>
      </c>
      <c r="P12" s="24"/>
      <c r="Q12" s="79"/>
      <c r="R12" s="79"/>
      <c r="S12" s="79"/>
      <c r="T12" s="79"/>
      <c r="U12" s="79"/>
      <c r="V12" s="30"/>
      <c r="W12" s="48">
        <f t="shared" si="16"/>
        <v>6</v>
      </c>
      <c r="X12" s="43">
        <f t="shared" si="17"/>
        <v>1209750.0000000047</v>
      </c>
      <c r="Y12" s="49">
        <f t="shared" si="18"/>
        <v>7</v>
      </c>
      <c r="Z12" s="44" t="str">
        <f t="shared" si="9"/>
        <v>Test6</v>
      </c>
      <c r="AA12" s="50">
        <f t="shared" si="10"/>
        <v>550</v>
      </c>
      <c r="AB12" s="50">
        <f t="shared" si="11"/>
        <v>49500.000000001193</v>
      </c>
      <c r="AC12" s="51">
        <f t="shared" si="12"/>
        <v>90</v>
      </c>
      <c r="AD12" s="65">
        <f t="shared" si="13"/>
        <v>0.92456723604264635</v>
      </c>
      <c r="AE12" s="34">
        <v>6E-10</v>
      </c>
      <c r="AF12" s="37">
        <f t="shared" si="19"/>
        <v>0.66666666666666663</v>
      </c>
      <c r="AG12" s="73">
        <f t="shared" si="25"/>
        <v>0.92456723604264623</v>
      </c>
      <c r="AH12" s="56">
        <f t="shared" si="20"/>
        <v>3</v>
      </c>
      <c r="AI12" s="56">
        <f t="shared" si="21"/>
        <v>0.72635561160151252</v>
      </c>
      <c r="AJ12" s="56">
        <f t="shared" si="26"/>
        <v>6</v>
      </c>
      <c r="AK12" s="56">
        <f t="shared" si="27"/>
        <v>0.92456723604264623</v>
      </c>
      <c r="AL12" s="56">
        <f t="shared" si="28"/>
        <v>6</v>
      </c>
      <c r="AM12" s="56">
        <f t="shared" si="29"/>
        <v>0.92456723604264623</v>
      </c>
      <c r="AO12" s="37" t="str">
        <f t="shared" si="22"/>
        <v/>
      </c>
      <c r="AP12" s="37">
        <f t="shared" si="23"/>
        <v>5.2734151094807412E-2</v>
      </c>
      <c r="AQ12" s="37" t="str">
        <f t="shared" si="24"/>
        <v/>
      </c>
    </row>
    <row r="13" spans="1:43" s="56" customFormat="1" ht="14.1" customHeight="1" x14ac:dyDescent="0.55000000000000004">
      <c r="A13" s="24"/>
      <c r="B13" s="8" t="str">
        <f>IF(E13="","",'ABC analyse'!C12)</f>
        <v>Test8</v>
      </c>
      <c r="C13" s="9">
        <f>IF('ABC analyse'!D12="","",'ABC analyse'!D12)</f>
        <v>1750</v>
      </c>
      <c r="D13" s="9">
        <f>IF('ABC analyse'!E12="","",'ABC analyse'!E12)</f>
        <v>12</v>
      </c>
      <c r="E13" s="9">
        <f>IF('ABC analyse'!G12="","",IF('ABC analyse'!G12=0,Udregninger!AE14,'ABC analyse'!G12+AE14))</f>
        <v>21000.0000000008</v>
      </c>
      <c r="F13" s="26"/>
      <c r="G13" s="10">
        <f t="shared" si="7"/>
        <v>8</v>
      </c>
      <c r="H13" s="11" t="str">
        <f t="shared" si="0"/>
        <v>Test7</v>
      </c>
      <c r="I13" s="9">
        <f t="shared" si="1"/>
        <v>2350</v>
      </c>
      <c r="J13" s="12">
        <f t="shared" si="2"/>
        <v>12</v>
      </c>
      <c r="K13" s="12">
        <f t="shared" si="3"/>
        <v>28200.000000001397</v>
      </c>
      <c r="L13" s="35">
        <f t="shared" si="4"/>
        <v>2.1552218273530745E-2</v>
      </c>
      <c r="M13" s="12">
        <f t="shared" si="14"/>
        <v>1287450.0000000072</v>
      </c>
      <c r="N13" s="36">
        <f t="shared" si="15"/>
        <v>0.98395047575375649</v>
      </c>
      <c r="O13" s="13" t="str">
        <f t="shared" si="8"/>
        <v>C</v>
      </c>
      <c r="P13" s="24"/>
      <c r="Q13" s="30"/>
      <c r="R13" s="30"/>
      <c r="S13" s="30"/>
      <c r="T13" s="30"/>
      <c r="U13" s="30"/>
      <c r="V13" s="30"/>
      <c r="W13" s="48">
        <f t="shared" si="16"/>
        <v>7</v>
      </c>
      <c r="X13" s="43">
        <f t="shared" si="17"/>
        <v>1259250.0000000058</v>
      </c>
      <c r="Y13" s="49">
        <f t="shared" si="18"/>
        <v>8</v>
      </c>
      <c r="Z13" s="44" t="str">
        <f t="shared" si="9"/>
        <v>Test7</v>
      </c>
      <c r="AA13" s="50">
        <f t="shared" si="10"/>
        <v>2350</v>
      </c>
      <c r="AB13" s="50">
        <f t="shared" si="11"/>
        <v>28200.000000001397</v>
      </c>
      <c r="AC13" s="51">
        <f t="shared" si="12"/>
        <v>12</v>
      </c>
      <c r="AD13" s="65">
        <f t="shared" si="13"/>
        <v>0.96239825748022589</v>
      </c>
      <c r="AE13" s="34">
        <v>6.9999999999999996E-10</v>
      </c>
      <c r="AF13" s="37">
        <f t="shared" si="19"/>
        <v>0.77777777777777779</v>
      </c>
      <c r="AG13" s="73">
        <f t="shared" si="25"/>
        <v>0.96239825748022578</v>
      </c>
      <c r="AH13" s="56">
        <f t="shared" si="20"/>
        <v>3</v>
      </c>
      <c r="AI13" s="56">
        <f t="shared" si="21"/>
        <v>0.72635561160151252</v>
      </c>
      <c r="AJ13" s="56">
        <f>IF(IF(O12="B",G12,"")="",AJ12,IF(O12="B",G12,""))</f>
        <v>6</v>
      </c>
      <c r="AK13" s="56">
        <f>IF(IF(O12="B",G12,"")="",AK12,IF(O12="B",N12,""))</f>
        <v>0.92456723604264623</v>
      </c>
      <c r="AL13" s="56">
        <f t="shared" si="28"/>
        <v>7</v>
      </c>
      <c r="AM13" s="56">
        <f t="shared" si="29"/>
        <v>0.96239825748022578</v>
      </c>
      <c r="AO13" s="37" t="str">
        <f t="shared" si="22"/>
        <v/>
      </c>
      <c r="AP13" s="37" t="str">
        <f t="shared" si="23"/>
        <v/>
      </c>
      <c r="AQ13" s="37">
        <f t="shared" si="24"/>
        <v>3.7831021437579597E-2</v>
      </c>
    </row>
    <row r="14" spans="1:43" s="56" customFormat="1" ht="14.1" customHeight="1" x14ac:dyDescent="0.55000000000000004">
      <c r="A14" s="24"/>
      <c r="B14" s="8" t="str">
        <f>IF(E14="","",'ABC analyse'!C13)</f>
        <v>Test9</v>
      </c>
      <c r="C14" s="9">
        <f>IF('ABC analyse'!D13="","",'ABC analyse'!D13)</f>
        <v>760</v>
      </c>
      <c r="D14" s="9">
        <f>IF('ABC analyse'!E13="","",'ABC analyse'!E13)</f>
        <v>430</v>
      </c>
      <c r="E14" s="9">
        <f>IF('ABC analyse'!G13="","",IF('ABC analyse'!G13=0,Udregninger!AE15,'ABC analyse'!G13+AE15))</f>
        <v>326800.00000000087</v>
      </c>
      <c r="F14" s="26"/>
      <c r="G14" s="10">
        <f t="shared" si="7"/>
        <v>9</v>
      </c>
      <c r="H14" s="11" t="str">
        <f t="shared" si="0"/>
        <v>Test8</v>
      </c>
      <c r="I14" s="9">
        <f t="shared" si="1"/>
        <v>1750</v>
      </c>
      <c r="J14" s="12">
        <f t="shared" si="2"/>
        <v>12</v>
      </c>
      <c r="K14" s="12">
        <f t="shared" si="3"/>
        <v>21000.000000001601</v>
      </c>
      <c r="L14" s="35">
        <f t="shared" si="4"/>
        <v>1.6049524246246727E-2</v>
      </c>
      <c r="M14" s="12">
        <f t="shared" si="14"/>
        <v>1308450.0000000088</v>
      </c>
      <c r="N14" s="36">
        <f t="shared" si="15"/>
        <v>1.0000000000000031</v>
      </c>
      <c r="O14" s="13" t="str">
        <f t="shared" si="8"/>
        <v>C</v>
      </c>
      <c r="P14" s="24"/>
      <c r="Q14" s="30"/>
      <c r="R14" s="30"/>
      <c r="S14" s="30"/>
      <c r="T14" s="30"/>
      <c r="U14" s="30"/>
      <c r="V14" s="30"/>
      <c r="W14" s="48">
        <f t="shared" si="16"/>
        <v>8</v>
      </c>
      <c r="X14" s="43">
        <f t="shared" si="17"/>
        <v>1287450.0000000072</v>
      </c>
      <c r="Y14" s="49">
        <f t="shared" si="18"/>
        <v>9</v>
      </c>
      <c r="Z14" s="44" t="str">
        <f t="shared" si="9"/>
        <v>Test8</v>
      </c>
      <c r="AA14" s="50">
        <f t="shared" si="10"/>
        <v>1750</v>
      </c>
      <c r="AB14" s="50">
        <f t="shared" si="11"/>
        <v>21000.000000001601</v>
      </c>
      <c r="AC14" s="51">
        <f t="shared" si="12"/>
        <v>12</v>
      </c>
      <c r="AD14" s="65">
        <f t="shared" si="13"/>
        <v>0.9839504757537566</v>
      </c>
      <c r="AE14" s="34">
        <v>8.0000000000000003E-10</v>
      </c>
      <c r="AF14" s="37">
        <f t="shared" si="19"/>
        <v>0.88888888888888884</v>
      </c>
      <c r="AG14" s="73">
        <f t="shared" si="25"/>
        <v>0.98395047575375649</v>
      </c>
      <c r="AH14" s="56">
        <f t="shared" si="20"/>
        <v>3</v>
      </c>
      <c r="AI14" s="56">
        <f t="shared" si="21"/>
        <v>0.72635561160151252</v>
      </c>
      <c r="AJ14" s="56">
        <f t="shared" ref="AJ14:AJ77" si="30">IF(IF(O13="B",G13,"")="",AJ13,IF(O13="B",G13,""))</f>
        <v>6</v>
      </c>
      <c r="AK14" s="56">
        <f t="shared" ref="AK14:AK77" si="31">IF(IF(O13="B",G13,"")="",AK13,IF(O13="B",N13,""))</f>
        <v>0.92456723604264623</v>
      </c>
      <c r="AL14" s="56">
        <f t="shared" si="28"/>
        <v>8</v>
      </c>
      <c r="AM14" s="56">
        <f t="shared" si="29"/>
        <v>0.98395047575375649</v>
      </c>
      <c r="AO14" s="37" t="str">
        <f t="shared" si="22"/>
        <v/>
      </c>
      <c r="AP14" s="37" t="str">
        <f t="shared" si="23"/>
        <v/>
      </c>
      <c r="AQ14" s="37">
        <f t="shared" si="24"/>
        <v>2.1552218273530745E-2</v>
      </c>
    </row>
    <row r="15" spans="1:43" s="56" customFormat="1" ht="14.1" customHeight="1" x14ac:dyDescent="0.55000000000000004">
      <c r="A15" s="24"/>
      <c r="B15" s="8" t="str">
        <f>IF(E15="","",'ABC analyse'!C14)</f>
        <v/>
      </c>
      <c r="C15" s="9" t="str">
        <f>IF('ABC analyse'!D14="","",'ABC analyse'!D14)</f>
        <v/>
      </c>
      <c r="D15" s="9" t="str">
        <f>IF('ABC analyse'!E14="","",'ABC analyse'!E14)</f>
        <v/>
      </c>
      <c r="E15" s="9" t="str">
        <f>IF('ABC analyse'!G14="","",IF('ABC analyse'!G14=0,Udregninger!AE16,'ABC analyse'!G14+AE16))</f>
        <v/>
      </c>
      <c r="F15" s="26"/>
      <c r="G15" s="10" t="str">
        <f t="shared" si="7"/>
        <v/>
      </c>
      <c r="H15" s="11" t="str">
        <f t="shared" si="0"/>
        <v/>
      </c>
      <c r="I15" s="9" t="str">
        <f t="shared" si="1"/>
        <v/>
      </c>
      <c r="J15" s="12" t="str">
        <f t="shared" si="2"/>
        <v/>
      </c>
      <c r="K15" s="12" t="str">
        <f t="shared" si="3"/>
        <v/>
      </c>
      <c r="L15" s="35" t="str">
        <f t="shared" si="4"/>
        <v/>
      </c>
      <c r="M15" s="12" t="str">
        <f t="shared" si="14"/>
        <v/>
      </c>
      <c r="N15" s="36" t="str">
        <f t="shared" si="15"/>
        <v/>
      </c>
      <c r="O15" s="13" t="str">
        <f t="shared" si="8"/>
        <v/>
      </c>
      <c r="P15" s="24"/>
      <c r="Q15" s="74"/>
      <c r="R15" s="74"/>
      <c r="S15" s="74"/>
      <c r="T15" s="74"/>
      <c r="U15" s="74"/>
      <c r="V15" s="30"/>
      <c r="W15" s="48">
        <f t="shared" si="16"/>
        <v>9</v>
      </c>
      <c r="X15" s="43">
        <f t="shared" si="17"/>
        <v>1287450.0000000072</v>
      </c>
      <c r="Y15" s="49">
        <f t="shared" si="18"/>
        <v>1</v>
      </c>
      <c r="Z15" s="44" t="str">
        <f t="shared" si="9"/>
        <v>Test9</v>
      </c>
      <c r="AA15" s="50">
        <f t="shared" si="10"/>
        <v>760</v>
      </c>
      <c r="AB15" s="50">
        <f t="shared" si="11"/>
        <v>326800.00000000175</v>
      </c>
      <c r="AC15" s="51">
        <f t="shared" si="12"/>
        <v>430</v>
      </c>
      <c r="AD15" s="65">
        <f t="shared" si="13"/>
        <v>1.0000000000000033</v>
      </c>
      <c r="AE15" s="34">
        <v>8.9999999999999999E-10</v>
      </c>
      <c r="AF15" s="37">
        <f t="shared" si="19"/>
        <v>1</v>
      </c>
      <c r="AG15" s="73">
        <f t="shared" si="25"/>
        <v>1.0000000000000031</v>
      </c>
      <c r="AH15" s="56">
        <f t="shared" si="20"/>
        <v>3</v>
      </c>
      <c r="AI15" s="56">
        <f t="shared" si="21"/>
        <v>0.72635561160151252</v>
      </c>
      <c r="AJ15" s="56">
        <f t="shared" si="30"/>
        <v>6</v>
      </c>
      <c r="AK15" s="56">
        <f t="shared" si="31"/>
        <v>0.92456723604264623</v>
      </c>
      <c r="AL15" s="56">
        <f t="shared" si="28"/>
        <v>9</v>
      </c>
      <c r="AM15" s="56">
        <f t="shared" si="29"/>
        <v>1.0000000000000031</v>
      </c>
      <c r="AO15" s="37" t="str">
        <f t="shared" si="22"/>
        <v/>
      </c>
      <c r="AP15" s="37" t="str">
        <f t="shared" si="23"/>
        <v/>
      </c>
      <c r="AQ15" s="37">
        <f t="shared" si="24"/>
        <v>1.6049524246246727E-2</v>
      </c>
    </row>
    <row r="16" spans="1:43" s="56" customFormat="1" ht="14.1" customHeight="1" x14ac:dyDescent="0.55000000000000004">
      <c r="A16" s="24"/>
      <c r="B16" s="8" t="str">
        <f>IF(E16="","",'ABC analyse'!C15)</f>
        <v/>
      </c>
      <c r="C16" s="9" t="str">
        <f>IF('ABC analyse'!D15="","",'ABC analyse'!D15)</f>
        <v/>
      </c>
      <c r="D16" s="9" t="str">
        <f>IF('ABC analyse'!E15="","",'ABC analyse'!E15)</f>
        <v/>
      </c>
      <c r="E16" s="9" t="str">
        <f>IF('ABC analyse'!G15="","",IF('ABC analyse'!G15=0,Udregninger!AE17,'ABC analyse'!G15+AE17))</f>
        <v/>
      </c>
      <c r="F16" s="26"/>
      <c r="G16" s="10" t="str">
        <f t="shared" si="7"/>
        <v/>
      </c>
      <c r="H16" s="11" t="str">
        <f t="shared" si="0"/>
        <v/>
      </c>
      <c r="I16" s="9" t="str">
        <f t="shared" si="1"/>
        <v/>
      </c>
      <c r="J16" s="12" t="str">
        <f t="shared" si="2"/>
        <v/>
      </c>
      <c r="K16" s="12" t="str">
        <f t="shared" si="3"/>
        <v/>
      </c>
      <c r="L16" s="35" t="str">
        <f t="shared" si="4"/>
        <v/>
      </c>
      <c r="M16" s="12" t="str">
        <f t="shared" si="14"/>
        <v/>
      </c>
      <c r="N16" s="36" t="str">
        <f t="shared" si="15"/>
        <v/>
      </c>
      <c r="O16" s="13" t="str">
        <f t="shared" si="8"/>
        <v/>
      </c>
      <c r="P16" s="24"/>
      <c r="Q16" s="74"/>
      <c r="R16" s="74"/>
      <c r="S16" s="74"/>
      <c r="T16" s="74"/>
      <c r="U16" s="74"/>
      <c r="V16" s="30"/>
      <c r="W16" s="48">
        <f t="shared" si="16"/>
        <v>9</v>
      </c>
      <c r="X16" s="43">
        <f t="shared" si="17"/>
        <v>1287450.0000000072</v>
      </c>
      <c r="Y16" s="49" t="str">
        <f t="shared" si="18"/>
        <v/>
      </c>
      <c r="Z16" s="44" t="str">
        <f t="shared" si="9"/>
        <v/>
      </c>
      <c r="AA16" s="50" t="str">
        <f t="shared" si="10"/>
        <v/>
      </c>
      <c r="AB16" s="50" t="str">
        <f t="shared" si="11"/>
        <v/>
      </c>
      <c r="AC16" s="51" t="str">
        <f t="shared" si="12"/>
        <v/>
      </c>
      <c r="AD16" s="65">
        <f t="shared" si="13"/>
        <v>1</v>
      </c>
      <c r="AE16" s="34">
        <v>1.0000000000000001E-9</v>
      </c>
      <c r="AF16" s="37" t="str">
        <f t="shared" si="19"/>
        <v/>
      </c>
      <c r="AG16" s="73" t="str">
        <f t="shared" si="25"/>
        <v/>
      </c>
      <c r="AH16" s="56">
        <f t="shared" si="20"/>
        <v>3</v>
      </c>
      <c r="AI16" s="56">
        <f t="shared" si="21"/>
        <v>0.72635561160151252</v>
      </c>
      <c r="AJ16" s="56">
        <f t="shared" si="30"/>
        <v>6</v>
      </c>
      <c r="AK16" s="56">
        <f t="shared" si="31"/>
        <v>0.92456723604264623</v>
      </c>
      <c r="AL16" s="56">
        <f t="shared" si="28"/>
        <v>9</v>
      </c>
      <c r="AM16" s="56">
        <f t="shared" si="29"/>
        <v>1.0000000000000031</v>
      </c>
      <c r="AO16" s="37" t="str">
        <f t="shared" si="22"/>
        <v/>
      </c>
      <c r="AP16" s="37" t="str">
        <f t="shared" si="23"/>
        <v/>
      </c>
      <c r="AQ16" s="37" t="str">
        <f t="shared" si="24"/>
        <v/>
      </c>
    </row>
    <row r="17" spans="1:46" s="56" customFormat="1" ht="14.1" customHeight="1" x14ac:dyDescent="0.55000000000000004">
      <c r="A17" s="24"/>
      <c r="B17" s="8" t="str">
        <f>IF(E17="","",'ABC analyse'!C16)</f>
        <v/>
      </c>
      <c r="C17" s="9" t="str">
        <f>IF('ABC analyse'!D16="","",'ABC analyse'!D16)</f>
        <v/>
      </c>
      <c r="D17" s="9" t="str">
        <f>IF('ABC analyse'!E16="","",'ABC analyse'!E16)</f>
        <v/>
      </c>
      <c r="E17" s="9" t="str">
        <f>IF('ABC analyse'!G16="","",IF('ABC analyse'!G16=0,Udregninger!AE18,'ABC analyse'!G16+AE18))</f>
        <v/>
      </c>
      <c r="F17" s="26"/>
      <c r="G17" s="10" t="str">
        <f t="shared" si="7"/>
        <v/>
      </c>
      <c r="H17" s="11" t="str">
        <f t="shared" si="0"/>
        <v/>
      </c>
      <c r="I17" s="9" t="str">
        <f t="shared" si="1"/>
        <v/>
      </c>
      <c r="J17" s="12" t="str">
        <f t="shared" si="2"/>
        <v/>
      </c>
      <c r="K17" s="12" t="str">
        <f t="shared" si="3"/>
        <v/>
      </c>
      <c r="L17" s="35" t="str">
        <f t="shared" si="4"/>
        <v/>
      </c>
      <c r="M17" s="12" t="str">
        <f t="shared" si="14"/>
        <v/>
      </c>
      <c r="N17" s="36" t="str">
        <f t="shared" si="15"/>
        <v/>
      </c>
      <c r="O17" s="13" t="str">
        <f t="shared" si="8"/>
        <v/>
      </c>
      <c r="P17" s="24"/>
      <c r="Q17" s="74"/>
      <c r="R17" s="74"/>
      <c r="S17" s="74"/>
      <c r="T17" s="74"/>
      <c r="U17" s="74"/>
      <c r="V17" s="30"/>
      <c r="W17" s="48">
        <f t="shared" si="16"/>
        <v>9</v>
      </c>
      <c r="X17" s="43">
        <f t="shared" si="17"/>
        <v>1287450.0000000072</v>
      </c>
      <c r="Y17" s="49" t="str">
        <f t="shared" si="18"/>
        <v/>
      </c>
      <c r="Z17" s="44" t="str">
        <f t="shared" si="9"/>
        <v/>
      </c>
      <c r="AA17" s="50" t="str">
        <f t="shared" si="10"/>
        <v/>
      </c>
      <c r="AB17" s="50" t="str">
        <f t="shared" si="11"/>
        <v/>
      </c>
      <c r="AC17" s="51" t="str">
        <f t="shared" si="12"/>
        <v/>
      </c>
      <c r="AD17" s="65">
        <f t="shared" si="13"/>
        <v>1</v>
      </c>
      <c r="AE17" s="34">
        <v>1.0999999999999999E-9</v>
      </c>
      <c r="AF17" s="37" t="str">
        <f t="shared" si="19"/>
        <v/>
      </c>
      <c r="AG17" s="73" t="str">
        <f t="shared" si="25"/>
        <v/>
      </c>
      <c r="AH17" s="56">
        <f t="shared" si="20"/>
        <v>3</v>
      </c>
      <c r="AI17" s="56">
        <f t="shared" si="21"/>
        <v>0.72635561160151252</v>
      </c>
      <c r="AJ17" s="56">
        <f t="shared" si="30"/>
        <v>6</v>
      </c>
      <c r="AK17" s="56">
        <f t="shared" si="31"/>
        <v>0.92456723604264623</v>
      </c>
      <c r="AL17" s="56">
        <f t="shared" si="28"/>
        <v>9</v>
      </c>
      <c r="AM17" s="56">
        <f t="shared" si="29"/>
        <v>1.0000000000000031</v>
      </c>
      <c r="AO17" s="37" t="str">
        <f t="shared" si="22"/>
        <v/>
      </c>
      <c r="AP17" s="37" t="str">
        <f t="shared" si="23"/>
        <v/>
      </c>
      <c r="AQ17" s="37" t="str">
        <f t="shared" si="24"/>
        <v/>
      </c>
    </row>
    <row r="18" spans="1:46" s="56" customFormat="1" ht="14.1" customHeight="1" x14ac:dyDescent="0.55000000000000004">
      <c r="A18" s="24"/>
      <c r="B18" s="8" t="str">
        <f>IF(E18="","",'ABC analyse'!C17)</f>
        <v/>
      </c>
      <c r="C18" s="9" t="str">
        <f>IF('ABC analyse'!D17="","",'ABC analyse'!D17)</f>
        <v/>
      </c>
      <c r="D18" s="9" t="str">
        <f>IF('ABC analyse'!E17="","",'ABC analyse'!E17)</f>
        <v/>
      </c>
      <c r="E18" s="9" t="str">
        <f>IF('ABC analyse'!G17="","",IF('ABC analyse'!G17=0,Udregninger!AE19,'ABC analyse'!G17+AE19))</f>
        <v/>
      </c>
      <c r="F18" s="26"/>
      <c r="G18" s="10" t="str">
        <f t="shared" si="7"/>
        <v/>
      </c>
      <c r="H18" s="11" t="str">
        <f t="shared" si="0"/>
        <v/>
      </c>
      <c r="I18" s="9" t="str">
        <f t="shared" si="1"/>
        <v/>
      </c>
      <c r="J18" s="12" t="str">
        <f t="shared" si="2"/>
        <v/>
      </c>
      <c r="K18" s="12" t="str">
        <f t="shared" si="3"/>
        <v/>
      </c>
      <c r="L18" s="35" t="str">
        <f t="shared" si="4"/>
        <v/>
      </c>
      <c r="M18" s="12" t="str">
        <f t="shared" si="14"/>
        <v/>
      </c>
      <c r="N18" s="36" t="str">
        <f t="shared" si="15"/>
        <v/>
      </c>
      <c r="O18" s="13" t="str">
        <f t="shared" si="8"/>
        <v/>
      </c>
      <c r="P18" s="24"/>
      <c r="Q18" s="74"/>
      <c r="R18" s="74"/>
      <c r="S18" s="74"/>
      <c r="T18" s="74"/>
      <c r="U18" s="74"/>
      <c r="V18" s="30"/>
      <c r="W18" s="48">
        <f t="shared" si="16"/>
        <v>9</v>
      </c>
      <c r="X18" s="43">
        <f t="shared" si="17"/>
        <v>1287450.0000000072</v>
      </c>
      <c r="Y18" s="49" t="str">
        <f t="shared" si="18"/>
        <v/>
      </c>
      <c r="Z18" s="44" t="str">
        <f t="shared" si="9"/>
        <v/>
      </c>
      <c r="AA18" s="50" t="str">
        <f t="shared" si="10"/>
        <v/>
      </c>
      <c r="AB18" s="50" t="str">
        <f t="shared" si="11"/>
        <v/>
      </c>
      <c r="AC18" s="51" t="str">
        <f t="shared" si="12"/>
        <v/>
      </c>
      <c r="AD18" s="65">
        <f t="shared" si="13"/>
        <v>1</v>
      </c>
      <c r="AE18" s="34">
        <v>1.2E-9</v>
      </c>
      <c r="AF18" s="37" t="str">
        <f t="shared" si="19"/>
        <v/>
      </c>
      <c r="AG18" s="73" t="str">
        <f t="shared" si="25"/>
        <v/>
      </c>
      <c r="AH18" s="56">
        <f t="shared" si="20"/>
        <v>3</v>
      </c>
      <c r="AI18" s="56">
        <f t="shared" si="21"/>
        <v>0.72635561160151252</v>
      </c>
      <c r="AJ18" s="56">
        <f t="shared" si="30"/>
        <v>6</v>
      </c>
      <c r="AK18" s="56">
        <f t="shared" si="31"/>
        <v>0.92456723604264623</v>
      </c>
      <c r="AL18" s="56">
        <f t="shared" si="28"/>
        <v>9</v>
      </c>
      <c r="AM18" s="56">
        <f t="shared" si="29"/>
        <v>1.0000000000000031</v>
      </c>
      <c r="AO18" s="37" t="str">
        <f t="shared" si="22"/>
        <v/>
      </c>
      <c r="AP18" s="37" t="str">
        <f t="shared" si="23"/>
        <v/>
      </c>
      <c r="AQ18" s="37" t="str">
        <f t="shared" si="24"/>
        <v/>
      </c>
    </row>
    <row r="19" spans="1:46" s="56" customFormat="1" ht="14.1" customHeight="1" x14ac:dyDescent="0.55000000000000004">
      <c r="A19" s="24"/>
      <c r="B19" s="8" t="str">
        <f>IF(E19="","",'ABC analyse'!C18)</f>
        <v/>
      </c>
      <c r="C19" s="9" t="str">
        <f>IF('ABC analyse'!D18="","",'ABC analyse'!D18)</f>
        <v/>
      </c>
      <c r="D19" s="9" t="str">
        <f>IF('ABC analyse'!E18="","",'ABC analyse'!E18)</f>
        <v/>
      </c>
      <c r="E19" s="9" t="str">
        <f>IF('ABC analyse'!G18="","",IF('ABC analyse'!G18=0,Udregninger!AE20,'ABC analyse'!G18+AE20))</f>
        <v/>
      </c>
      <c r="F19" s="26"/>
      <c r="G19" s="10" t="str">
        <f t="shared" si="7"/>
        <v/>
      </c>
      <c r="H19" s="11" t="str">
        <f t="shared" si="0"/>
        <v/>
      </c>
      <c r="I19" s="9" t="str">
        <f t="shared" si="1"/>
        <v/>
      </c>
      <c r="J19" s="12" t="str">
        <f t="shared" si="2"/>
        <v/>
      </c>
      <c r="K19" s="12" t="str">
        <f t="shared" si="3"/>
        <v/>
      </c>
      <c r="L19" s="35" t="str">
        <f t="shared" si="4"/>
        <v/>
      </c>
      <c r="M19" s="12" t="str">
        <f t="shared" si="14"/>
        <v/>
      </c>
      <c r="N19" s="36" t="str">
        <f t="shared" si="15"/>
        <v/>
      </c>
      <c r="O19" s="13" t="str">
        <f t="shared" si="8"/>
        <v/>
      </c>
      <c r="P19" s="24"/>
      <c r="Q19" s="74"/>
      <c r="R19" s="74"/>
      <c r="S19" s="74"/>
      <c r="T19" s="74"/>
      <c r="U19" s="74"/>
      <c r="V19" s="30"/>
      <c r="W19" s="48">
        <f t="shared" si="16"/>
        <v>9</v>
      </c>
      <c r="X19" s="43">
        <f t="shared" si="17"/>
        <v>1287450.0000000072</v>
      </c>
      <c r="Y19" s="49" t="str">
        <f t="shared" si="18"/>
        <v/>
      </c>
      <c r="Z19" s="44" t="str">
        <f t="shared" si="9"/>
        <v/>
      </c>
      <c r="AA19" s="50" t="str">
        <f t="shared" si="10"/>
        <v/>
      </c>
      <c r="AB19" s="50" t="str">
        <f t="shared" si="11"/>
        <v/>
      </c>
      <c r="AC19" s="51" t="str">
        <f t="shared" si="12"/>
        <v/>
      </c>
      <c r="AD19" s="65">
        <f t="shared" si="13"/>
        <v>1</v>
      </c>
      <c r="AE19" s="34">
        <v>1.3000000000000001E-9</v>
      </c>
      <c r="AF19" s="37" t="str">
        <f t="shared" si="19"/>
        <v/>
      </c>
      <c r="AG19" s="73" t="str">
        <f t="shared" si="25"/>
        <v/>
      </c>
      <c r="AH19" s="56">
        <f t="shared" si="20"/>
        <v>3</v>
      </c>
      <c r="AI19" s="56">
        <f t="shared" si="21"/>
        <v>0.72635561160151252</v>
      </c>
      <c r="AJ19" s="56">
        <f t="shared" si="30"/>
        <v>6</v>
      </c>
      <c r="AK19" s="56">
        <f t="shared" si="31"/>
        <v>0.92456723604264623</v>
      </c>
      <c r="AL19" s="56">
        <f t="shared" si="28"/>
        <v>9</v>
      </c>
      <c r="AM19" s="56">
        <f t="shared" si="29"/>
        <v>1.0000000000000031</v>
      </c>
      <c r="AO19" s="37" t="str">
        <f t="shared" si="22"/>
        <v/>
      </c>
      <c r="AP19" s="37" t="str">
        <f t="shared" si="23"/>
        <v/>
      </c>
      <c r="AQ19" s="37" t="str">
        <f t="shared" si="24"/>
        <v/>
      </c>
    </row>
    <row r="20" spans="1:46" s="56" customFormat="1" ht="14.1" customHeight="1" x14ac:dyDescent="0.55000000000000004">
      <c r="A20" s="24"/>
      <c r="B20" s="8" t="str">
        <f>IF(E20="","",'ABC analyse'!C19)</f>
        <v/>
      </c>
      <c r="C20" s="9" t="str">
        <f>IF('ABC analyse'!D19="","",'ABC analyse'!D19)</f>
        <v/>
      </c>
      <c r="D20" s="9" t="str">
        <f>IF('ABC analyse'!E19="","",'ABC analyse'!E19)</f>
        <v/>
      </c>
      <c r="E20" s="9" t="str">
        <f>IF('ABC analyse'!G19="","",IF('ABC analyse'!G19=0,Udregninger!AE21,'ABC analyse'!G19+AE21))</f>
        <v/>
      </c>
      <c r="F20" s="26"/>
      <c r="G20" s="10" t="str">
        <f t="shared" si="7"/>
        <v/>
      </c>
      <c r="H20" s="11" t="str">
        <f t="shared" si="0"/>
        <v/>
      </c>
      <c r="I20" s="9" t="str">
        <f t="shared" si="1"/>
        <v/>
      </c>
      <c r="J20" s="12" t="str">
        <f t="shared" si="2"/>
        <v/>
      </c>
      <c r="K20" s="12" t="str">
        <f t="shared" si="3"/>
        <v/>
      </c>
      <c r="L20" s="35" t="str">
        <f t="shared" si="4"/>
        <v/>
      </c>
      <c r="M20" s="12" t="str">
        <f t="shared" si="14"/>
        <v/>
      </c>
      <c r="N20" s="36" t="str">
        <f t="shared" si="15"/>
        <v/>
      </c>
      <c r="O20" s="13" t="str">
        <f t="shared" si="8"/>
        <v/>
      </c>
      <c r="P20" s="24"/>
      <c r="Q20" s="74"/>
      <c r="R20" s="74"/>
      <c r="S20" s="74"/>
      <c r="T20" s="74"/>
      <c r="U20" s="74"/>
      <c r="V20" s="30"/>
      <c r="W20" s="48">
        <f t="shared" si="16"/>
        <v>9</v>
      </c>
      <c r="X20" s="43">
        <f t="shared" si="17"/>
        <v>1287450.0000000072</v>
      </c>
      <c r="Y20" s="49" t="str">
        <f t="shared" si="18"/>
        <v/>
      </c>
      <c r="Z20" s="44" t="str">
        <f t="shared" si="9"/>
        <v/>
      </c>
      <c r="AA20" s="50" t="str">
        <f t="shared" si="10"/>
        <v/>
      </c>
      <c r="AB20" s="50" t="str">
        <f t="shared" si="11"/>
        <v/>
      </c>
      <c r="AC20" s="51" t="str">
        <f t="shared" si="12"/>
        <v/>
      </c>
      <c r="AD20" s="65">
        <f t="shared" si="13"/>
        <v>1</v>
      </c>
      <c r="AE20" s="34">
        <v>1.3999999999999999E-9</v>
      </c>
      <c r="AF20" s="37" t="str">
        <f t="shared" si="19"/>
        <v/>
      </c>
      <c r="AG20" s="73" t="str">
        <f t="shared" si="25"/>
        <v/>
      </c>
      <c r="AH20" s="56">
        <f t="shared" si="20"/>
        <v>3</v>
      </c>
      <c r="AI20" s="56">
        <f t="shared" si="21"/>
        <v>0.72635561160151252</v>
      </c>
      <c r="AJ20" s="56">
        <f t="shared" si="30"/>
        <v>6</v>
      </c>
      <c r="AK20" s="56">
        <f t="shared" si="31"/>
        <v>0.92456723604264623</v>
      </c>
      <c r="AL20" s="56">
        <f t="shared" si="28"/>
        <v>9</v>
      </c>
      <c r="AM20" s="56">
        <f t="shared" si="29"/>
        <v>1.0000000000000031</v>
      </c>
      <c r="AO20" s="37" t="str">
        <f t="shared" si="22"/>
        <v/>
      </c>
      <c r="AP20" s="37" t="str">
        <f t="shared" si="23"/>
        <v/>
      </c>
      <c r="AQ20" s="37" t="str">
        <f t="shared" si="24"/>
        <v/>
      </c>
    </row>
    <row r="21" spans="1:46" s="56" customFormat="1" ht="14.1" customHeight="1" x14ac:dyDescent="0.55000000000000004">
      <c r="A21" s="24"/>
      <c r="B21" s="8" t="str">
        <f>IF(E21="","",'ABC analyse'!C20)</f>
        <v/>
      </c>
      <c r="C21" s="9" t="str">
        <f>IF('ABC analyse'!D20="","",'ABC analyse'!D20)</f>
        <v/>
      </c>
      <c r="D21" s="9" t="str">
        <f>IF('ABC analyse'!E20="","",'ABC analyse'!E20)</f>
        <v/>
      </c>
      <c r="E21" s="9" t="str">
        <f>IF('ABC analyse'!G20="","",IF('ABC analyse'!G20=0,Udregninger!AE22,'ABC analyse'!G20+AE22))</f>
        <v/>
      </c>
      <c r="F21" s="26"/>
      <c r="G21" s="10" t="str">
        <f t="shared" si="7"/>
        <v/>
      </c>
      <c r="H21" s="11" t="str">
        <f t="shared" si="0"/>
        <v/>
      </c>
      <c r="I21" s="9" t="str">
        <f t="shared" si="1"/>
        <v/>
      </c>
      <c r="J21" s="12" t="str">
        <f t="shared" si="2"/>
        <v/>
      </c>
      <c r="K21" s="12" t="str">
        <f t="shared" si="3"/>
        <v/>
      </c>
      <c r="L21" s="35" t="str">
        <f t="shared" si="4"/>
        <v/>
      </c>
      <c r="M21" s="12" t="str">
        <f t="shared" si="14"/>
        <v/>
      </c>
      <c r="N21" s="36" t="str">
        <f t="shared" si="15"/>
        <v/>
      </c>
      <c r="O21" s="13" t="str">
        <f t="shared" si="8"/>
        <v/>
      </c>
      <c r="P21" s="24"/>
      <c r="Q21" s="74"/>
      <c r="R21" s="74"/>
      <c r="S21" s="74"/>
      <c r="T21" s="74"/>
      <c r="U21" s="74"/>
      <c r="V21" s="30"/>
      <c r="W21" s="48">
        <f t="shared" si="16"/>
        <v>9</v>
      </c>
      <c r="X21" s="43">
        <f t="shared" si="17"/>
        <v>1287450.0000000072</v>
      </c>
      <c r="Y21" s="49" t="str">
        <f t="shared" si="18"/>
        <v/>
      </c>
      <c r="Z21" s="44" t="str">
        <f t="shared" si="9"/>
        <v/>
      </c>
      <c r="AA21" s="50" t="str">
        <f t="shared" si="10"/>
        <v/>
      </c>
      <c r="AB21" s="50" t="str">
        <f t="shared" si="11"/>
        <v/>
      </c>
      <c r="AC21" s="51" t="str">
        <f t="shared" si="12"/>
        <v/>
      </c>
      <c r="AD21" s="65">
        <f t="shared" si="13"/>
        <v>1</v>
      </c>
      <c r="AE21" s="34">
        <v>1.5E-9</v>
      </c>
      <c r="AF21" s="37" t="str">
        <f t="shared" si="19"/>
        <v/>
      </c>
      <c r="AG21" s="73" t="str">
        <f t="shared" si="25"/>
        <v/>
      </c>
      <c r="AH21" s="56">
        <f t="shared" si="20"/>
        <v>3</v>
      </c>
      <c r="AI21" s="56">
        <f t="shared" si="21"/>
        <v>0.72635561160151252</v>
      </c>
      <c r="AJ21" s="56">
        <f t="shared" si="30"/>
        <v>6</v>
      </c>
      <c r="AK21" s="56">
        <f t="shared" si="31"/>
        <v>0.92456723604264623</v>
      </c>
      <c r="AL21" s="56">
        <f t="shared" si="28"/>
        <v>9</v>
      </c>
      <c r="AM21" s="56">
        <f t="shared" si="29"/>
        <v>1.0000000000000031</v>
      </c>
      <c r="AO21" s="37" t="str">
        <f t="shared" si="22"/>
        <v/>
      </c>
      <c r="AP21" s="37" t="str">
        <f t="shared" si="23"/>
        <v/>
      </c>
      <c r="AQ21" s="37" t="str">
        <f t="shared" si="24"/>
        <v/>
      </c>
    </row>
    <row r="22" spans="1:46" s="56" customFormat="1" ht="14.1" customHeight="1" x14ac:dyDescent="0.55000000000000004">
      <c r="A22" s="24"/>
      <c r="B22" s="8" t="str">
        <f>IF(E22="","",'ABC analyse'!C21)</f>
        <v/>
      </c>
      <c r="C22" s="9" t="str">
        <f>IF('ABC analyse'!D21="","",'ABC analyse'!D21)</f>
        <v/>
      </c>
      <c r="D22" s="9" t="str">
        <f>IF('ABC analyse'!E21="","",'ABC analyse'!E21)</f>
        <v/>
      </c>
      <c r="E22" s="9" t="str">
        <f>IF('ABC analyse'!G21="","",IF('ABC analyse'!G21=0,Udregninger!AE23,'ABC analyse'!G21+AE23))</f>
        <v/>
      </c>
      <c r="F22" s="26"/>
      <c r="G22" s="10" t="str">
        <f t="shared" si="7"/>
        <v/>
      </c>
      <c r="H22" s="11" t="str">
        <f t="shared" si="0"/>
        <v/>
      </c>
      <c r="I22" s="9" t="str">
        <f t="shared" si="1"/>
        <v/>
      </c>
      <c r="J22" s="12" t="str">
        <f t="shared" si="2"/>
        <v/>
      </c>
      <c r="K22" s="12" t="str">
        <f t="shared" si="3"/>
        <v/>
      </c>
      <c r="L22" s="35" t="str">
        <f t="shared" si="4"/>
        <v/>
      </c>
      <c r="M22" s="12" t="str">
        <f t="shared" si="14"/>
        <v/>
      </c>
      <c r="N22" s="36" t="str">
        <f t="shared" si="15"/>
        <v/>
      </c>
      <c r="O22" s="13" t="str">
        <f t="shared" si="8"/>
        <v/>
      </c>
      <c r="P22" s="24"/>
      <c r="Q22" s="74"/>
      <c r="R22" s="74"/>
      <c r="S22" s="74"/>
      <c r="T22" s="74"/>
      <c r="U22" s="74"/>
      <c r="V22" s="30"/>
      <c r="W22" s="48">
        <f t="shared" si="16"/>
        <v>9</v>
      </c>
      <c r="X22" s="43">
        <f t="shared" si="17"/>
        <v>1287450.0000000072</v>
      </c>
      <c r="Y22" s="49" t="str">
        <f t="shared" si="18"/>
        <v/>
      </c>
      <c r="Z22" s="44" t="str">
        <f t="shared" si="9"/>
        <v/>
      </c>
      <c r="AA22" s="50" t="str">
        <f t="shared" si="10"/>
        <v/>
      </c>
      <c r="AB22" s="50" t="str">
        <f t="shared" si="11"/>
        <v/>
      </c>
      <c r="AC22" s="51" t="str">
        <f t="shared" si="12"/>
        <v/>
      </c>
      <c r="AD22" s="65">
        <f t="shared" si="13"/>
        <v>1</v>
      </c>
      <c r="AE22" s="34">
        <v>1.6000000000000001E-9</v>
      </c>
      <c r="AF22" s="37" t="str">
        <f t="shared" si="19"/>
        <v/>
      </c>
      <c r="AG22" s="73" t="str">
        <f t="shared" si="25"/>
        <v/>
      </c>
      <c r="AH22" s="56">
        <f t="shared" si="20"/>
        <v>3</v>
      </c>
      <c r="AI22" s="56">
        <f t="shared" si="21"/>
        <v>0.72635561160151252</v>
      </c>
      <c r="AJ22" s="56">
        <f t="shared" si="30"/>
        <v>6</v>
      </c>
      <c r="AK22" s="56">
        <f t="shared" si="31"/>
        <v>0.92456723604264623</v>
      </c>
      <c r="AL22" s="56">
        <f t="shared" si="28"/>
        <v>9</v>
      </c>
      <c r="AM22" s="56">
        <f t="shared" si="29"/>
        <v>1.0000000000000031</v>
      </c>
      <c r="AO22" s="37" t="str">
        <f t="shared" si="22"/>
        <v/>
      </c>
      <c r="AP22" s="37" t="str">
        <f t="shared" si="23"/>
        <v/>
      </c>
      <c r="AQ22" s="37" t="str">
        <f t="shared" si="24"/>
        <v/>
      </c>
    </row>
    <row r="23" spans="1:46" s="56" customFormat="1" ht="14.1" customHeight="1" x14ac:dyDescent="0.55000000000000004">
      <c r="A23" s="24"/>
      <c r="B23" s="8" t="str">
        <f>IF(E23="","",'ABC analyse'!C22)</f>
        <v/>
      </c>
      <c r="C23" s="9" t="str">
        <f>IF('ABC analyse'!D22="","",'ABC analyse'!D22)</f>
        <v/>
      </c>
      <c r="D23" s="9" t="str">
        <f>IF('ABC analyse'!E22="","",'ABC analyse'!E22)</f>
        <v/>
      </c>
      <c r="E23" s="9" t="str">
        <f>IF('ABC analyse'!G22="","",IF('ABC analyse'!G22=0,Udregninger!AE24,'ABC analyse'!G22+AE24))</f>
        <v/>
      </c>
      <c r="F23" s="26"/>
      <c r="G23" s="10" t="str">
        <f t="shared" si="7"/>
        <v/>
      </c>
      <c r="H23" s="11" t="str">
        <f t="shared" si="0"/>
        <v/>
      </c>
      <c r="I23" s="9" t="str">
        <f t="shared" si="1"/>
        <v/>
      </c>
      <c r="J23" s="12" t="str">
        <f t="shared" si="2"/>
        <v/>
      </c>
      <c r="K23" s="12" t="str">
        <f t="shared" si="3"/>
        <v/>
      </c>
      <c r="L23" s="35" t="str">
        <f t="shared" si="4"/>
        <v/>
      </c>
      <c r="M23" s="12" t="str">
        <f t="shared" si="14"/>
        <v/>
      </c>
      <c r="N23" s="36" t="str">
        <f t="shared" si="15"/>
        <v/>
      </c>
      <c r="O23" s="13" t="str">
        <f t="shared" si="8"/>
        <v/>
      </c>
      <c r="P23" s="24"/>
      <c r="Q23" s="74"/>
      <c r="R23" s="74"/>
      <c r="S23" s="74"/>
      <c r="T23" s="74"/>
      <c r="U23" s="74"/>
      <c r="V23" s="30"/>
      <c r="W23" s="48">
        <f t="shared" si="16"/>
        <v>9</v>
      </c>
      <c r="X23" s="43">
        <f t="shared" si="17"/>
        <v>1287450.0000000072</v>
      </c>
      <c r="Y23" s="49" t="str">
        <f t="shared" si="18"/>
        <v/>
      </c>
      <c r="Z23" s="44" t="str">
        <f t="shared" si="9"/>
        <v/>
      </c>
      <c r="AA23" s="50" t="str">
        <f t="shared" si="10"/>
        <v/>
      </c>
      <c r="AB23" s="50" t="str">
        <f t="shared" si="11"/>
        <v/>
      </c>
      <c r="AC23" s="51" t="str">
        <f t="shared" si="12"/>
        <v/>
      </c>
      <c r="AD23" s="65">
        <f t="shared" si="13"/>
        <v>1</v>
      </c>
      <c r="AE23" s="34">
        <v>1.6999999999999999E-9</v>
      </c>
      <c r="AF23" s="37" t="str">
        <f t="shared" si="19"/>
        <v/>
      </c>
      <c r="AG23" s="73" t="str">
        <f t="shared" si="25"/>
        <v/>
      </c>
      <c r="AH23" s="56">
        <f t="shared" si="20"/>
        <v>3</v>
      </c>
      <c r="AI23" s="56">
        <f t="shared" si="21"/>
        <v>0.72635561160151252</v>
      </c>
      <c r="AJ23" s="56">
        <f t="shared" si="30"/>
        <v>6</v>
      </c>
      <c r="AK23" s="56">
        <f t="shared" si="31"/>
        <v>0.92456723604264623</v>
      </c>
      <c r="AL23" s="56">
        <f t="shared" si="28"/>
        <v>9</v>
      </c>
      <c r="AM23" s="56">
        <f t="shared" si="29"/>
        <v>1.0000000000000031</v>
      </c>
      <c r="AO23" s="37" t="str">
        <f t="shared" si="22"/>
        <v/>
      </c>
      <c r="AP23" s="37" t="str">
        <f t="shared" si="23"/>
        <v/>
      </c>
      <c r="AQ23" s="37" t="str">
        <f t="shared" si="24"/>
        <v/>
      </c>
    </row>
    <row r="24" spans="1:46" s="56" customFormat="1" ht="14.1" customHeight="1" x14ac:dyDescent="0.55000000000000004">
      <c r="A24" s="24"/>
      <c r="B24" s="8" t="str">
        <f>IF(E24="","",'ABC analyse'!C23)</f>
        <v/>
      </c>
      <c r="C24" s="9" t="str">
        <f>IF('ABC analyse'!D23="","",'ABC analyse'!D23)</f>
        <v/>
      </c>
      <c r="D24" s="9" t="str">
        <f>IF('ABC analyse'!E23="","",'ABC analyse'!E23)</f>
        <v/>
      </c>
      <c r="E24" s="9" t="str">
        <f>IF('ABC analyse'!G23="","",IF('ABC analyse'!G23=0,Udregninger!AE25,'ABC analyse'!G23+AE25))</f>
        <v/>
      </c>
      <c r="F24" s="26"/>
      <c r="G24" s="10" t="str">
        <f t="shared" si="7"/>
        <v/>
      </c>
      <c r="H24" s="11" t="str">
        <f t="shared" si="0"/>
        <v/>
      </c>
      <c r="I24" s="9" t="str">
        <f t="shared" si="1"/>
        <v/>
      </c>
      <c r="J24" s="12" t="str">
        <f t="shared" si="2"/>
        <v/>
      </c>
      <c r="K24" s="12" t="str">
        <f t="shared" si="3"/>
        <v/>
      </c>
      <c r="L24" s="35" t="str">
        <f t="shared" si="4"/>
        <v/>
      </c>
      <c r="M24" s="12" t="str">
        <f t="shared" si="14"/>
        <v/>
      </c>
      <c r="N24" s="36" t="str">
        <f t="shared" si="15"/>
        <v/>
      </c>
      <c r="O24" s="13" t="str">
        <f t="shared" si="8"/>
        <v/>
      </c>
      <c r="P24" s="24"/>
      <c r="Q24" s="30"/>
      <c r="R24" s="30"/>
      <c r="S24" s="30"/>
      <c r="T24" s="30"/>
      <c r="U24" s="30"/>
      <c r="V24" s="30"/>
      <c r="W24" s="48">
        <f t="shared" si="16"/>
        <v>9</v>
      </c>
      <c r="X24" s="43">
        <f t="shared" si="17"/>
        <v>1287450.0000000072</v>
      </c>
      <c r="Y24" s="49" t="str">
        <f t="shared" si="18"/>
        <v/>
      </c>
      <c r="Z24" s="44" t="str">
        <f t="shared" si="9"/>
        <v/>
      </c>
      <c r="AA24" s="50" t="str">
        <f t="shared" si="10"/>
        <v/>
      </c>
      <c r="AB24" s="50" t="str">
        <f t="shared" si="11"/>
        <v/>
      </c>
      <c r="AC24" s="51" t="str">
        <f t="shared" si="12"/>
        <v/>
      </c>
      <c r="AD24" s="65">
        <f t="shared" si="13"/>
        <v>1</v>
      </c>
      <c r="AE24" s="34">
        <v>1.8E-9</v>
      </c>
      <c r="AF24" s="37" t="str">
        <f t="shared" si="19"/>
        <v/>
      </c>
      <c r="AG24" s="73" t="str">
        <f t="shared" si="25"/>
        <v/>
      </c>
      <c r="AH24" s="56">
        <f t="shared" si="20"/>
        <v>3</v>
      </c>
      <c r="AI24" s="56">
        <f t="shared" si="21"/>
        <v>0.72635561160151252</v>
      </c>
      <c r="AJ24" s="56">
        <f t="shared" si="30"/>
        <v>6</v>
      </c>
      <c r="AK24" s="56">
        <f t="shared" si="31"/>
        <v>0.92456723604264623</v>
      </c>
      <c r="AL24" s="56">
        <f t="shared" si="28"/>
        <v>9</v>
      </c>
      <c r="AM24" s="56">
        <f t="shared" si="29"/>
        <v>1.0000000000000031</v>
      </c>
      <c r="AO24" s="37" t="str">
        <f t="shared" si="22"/>
        <v/>
      </c>
      <c r="AP24" s="37" t="str">
        <f t="shared" si="23"/>
        <v/>
      </c>
      <c r="AQ24" s="37" t="str">
        <f t="shared" si="24"/>
        <v/>
      </c>
    </row>
    <row r="25" spans="1:46" s="56" customFormat="1" ht="14.1" customHeight="1" x14ac:dyDescent="0.55000000000000004">
      <c r="A25" s="24"/>
      <c r="B25" s="8" t="str">
        <f>IF(E25="","",'ABC analyse'!C24)</f>
        <v/>
      </c>
      <c r="C25" s="9" t="str">
        <f>IF('ABC analyse'!D24="","",'ABC analyse'!D24)</f>
        <v/>
      </c>
      <c r="D25" s="9" t="str">
        <f>IF('ABC analyse'!E24="","",'ABC analyse'!E24)</f>
        <v/>
      </c>
      <c r="E25" s="9" t="str">
        <f>IF('ABC analyse'!G24="","",IF('ABC analyse'!G24=0,Udregninger!AE26,'ABC analyse'!G24+AE26))</f>
        <v/>
      </c>
      <c r="F25" s="26"/>
      <c r="G25" s="10" t="str">
        <f t="shared" si="7"/>
        <v/>
      </c>
      <c r="H25" s="11" t="str">
        <f t="shared" si="0"/>
        <v/>
      </c>
      <c r="I25" s="9" t="str">
        <f t="shared" si="1"/>
        <v/>
      </c>
      <c r="J25" s="12" t="str">
        <f t="shared" si="2"/>
        <v/>
      </c>
      <c r="K25" s="12" t="str">
        <f t="shared" si="3"/>
        <v/>
      </c>
      <c r="L25" s="35" t="str">
        <f t="shared" si="4"/>
        <v/>
      </c>
      <c r="M25" s="12" t="str">
        <f t="shared" si="14"/>
        <v/>
      </c>
      <c r="N25" s="36" t="str">
        <f t="shared" si="15"/>
        <v/>
      </c>
      <c r="O25" s="13" t="str">
        <f t="shared" si="8"/>
        <v/>
      </c>
      <c r="P25" s="24"/>
      <c r="Q25" s="30"/>
      <c r="R25" s="30"/>
      <c r="S25" s="30"/>
      <c r="T25" s="30"/>
      <c r="U25" s="30"/>
      <c r="V25" s="30"/>
      <c r="W25" s="48">
        <f t="shared" si="16"/>
        <v>9</v>
      </c>
      <c r="X25" s="43">
        <f t="shared" si="17"/>
        <v>1287450.0000000072</v>
      </c>
      <c r="Y25" s="49" t="str">
        <f t="shared" si="18"/>
        <v/>
      </c>
      <c r="Z25" s="44" t="str">
        <f t="shared" si="9"/>
        <v/>
      </c>
      <c r="AA25" s="50" t="str">
        <f t="shared" si="10"/>
        <v/>
      </c>
      <c r="AB25" s="50" t="str">
        <f t="shared" si="11"/>
        <v/>
      </c>
      <c r="AC25" s="51" t="str">
        <f t="shared" si="12"/>
        <v/>
      </c>
      <c r="AD25" s="65">
        <f t="shared" si="13"/>
        <v>1</v>
      </c>
      <c r="AE25" s="34">
        <v>1.9000000000000001E-9</v>
      </c>
      <c r="AF25" s="37" t="str">
        <f t="shared" si="19"/>
        <v/>
      </c>
      <c r="AG25" s="73" t="str">
        <f t="shared" si="25"/>
        <v/>
      </c>
      <c r="AH25" s="56">
        <f t="shared" si="20"/>
        <v>3</v>
      </c>
      <c r="AI25" s="56">
        <f t="shared" si="21"/>
        <v>0.72635561160151252</v>
      </c>
      <c r="AJ25" s="56">
        <f t="shared" si="30"/>
        <v>6</v>
      </c>
      <c r="AK25" s="56">
        <f t="shared" si="31"/>
        <v>0.92456723604264623</v>
      </c>
      <c r="AL25" s="56">
        <f t="shared" si="28"/>
        <v>9</v>
      </c>
      <c r="AM25" s="56">
        <f t="shared" si="29"/>
        <v>1.0000000000000031</v>
      </c>
      <c r="AO25" s="37" t="str">
        <f t="shared" si="22"/>
        <v/>
      </c>
      <c r="AP25" s="37" t="str">
        <f t="shared" si="23"/>
        <v/>
      </c>
      <c r="AQ25" s="37" t="str">
        <f t="shared" si="24"/>
        <v/>
      </c>
    </row>
    <row r="26" spans="1:46" s="56" customFormat="1" ht="14.1" customHeight="1" x14ac:dyDescent="0.55000000000000004">
      <c r="A26" s="24"/>
      <c r="B26" s="8" t="str">
        <f>IF(E26="","",'ABC analyse'!C25)</f>
        <v/>
      </c>
      <c r="C26" s="9" t="str">
        <f>IF('ABC analyse'!D25="","",'ABC analyse'!D25)</f>
        <v/>
      </c>
      <c r="D26" s="9" t="str">
        <f>IF('ABC analyse'!E25="","",'ABC analyse'!E25)</f>
        <v/>
      </c>
      <c r="E26" s="9" t="str">
        <f>IF('ABC analyse'!G25="","",IF('ABC analyse'!G25=0,Udregninger!AE27,'ABC analyse'!G25+AE27))</f>
        <v/>
      </c>
      <c r="F26" s="26"/>
      <c r="G26" s="10" t="str">
        <f t="shared" si="7"/>
        <v/>
      </c>
      <c r="H26" s="11" t="str">
        <f t="shared" si="0"/>
        <v/>
      </c>
      <c r="I26" s="9" t="str">
        <f t="shared" si="1"/>
        <v/>
      </c>
      <c r="J26" s="12" t="str">
        <f t="shared" si="2"/>
        <v/>
      </c>
      <c r="K26" s="12" t="str">
        <f t="shared" si="3"/>
        <v/>
      </c>
      <c r="L26" s="35" t="str">
        <f t="shared" si="4"/>
        <v/>
      </c>
      <c r="M26" s="12" t="str">
        <f t="shared" si="14"/>
        <v/>
      </c>
      <c r="N26" s="36" t="str">
        <f t="shared" si="15"/>
        <v/>
      </c>
      <c r="O26" s="13" t="str">
        <f t="shared" si="8"/>
        <v/>
      </c>
      <c r="P26" s="24"/>
      <c r="Q26" s="30"/>
      <c r="R26" s="30"/>
      <c r="S26" s="30"/>
      <c r="T26" s="30"/>
      <c r="U26" s="30"/>
      <c r="V26" s="30"/>
      <c r="W26" s="48">
        <f t="shared" si="16"/>
        <v>9</v>
      </c>
      <c r="X26" s="43">
        <f t="shared" si="17"/>
        <v>1287450.0000000072</v>
      </c>
      <c r="Y26" s="49" t="str">
        <f t="shared" si="18"/>
        <v/>
      </c>
      <c r="Z26" s="44" t="str">
        <f t="shared" si="9"/>
        <v/>
      </c>
      <c r="AA26" s="50" t="str">
        <f t="shared" si="10"/>
        <v/>
      </c>
      <c r="AB26" s="50" t="str">
        <f t="shared" si="11"/>
        <v/>
      </c>
      <c r="AC26" s="51" t="str">
        <f t="shared" si="12"/>
        <v/>
      </c>
      <c r="AD26" s="65">
        <f t="shared" si="13"/>
        <v>1</v>
      </c>
      <c r="AE26" s="34">
        <v>2.0000000000000001E-9</v>
      </c>
      <c r="AF26" s="37" t="str">
        <f t="shared" si="19"/>
        <v/>
      </c>
      <c r="AG26" s="73" t="str">
        <f t="shared" si="25"/>
        <v/>
      </c>
      <c r="AH26" s="56">
        <f t="shared" si="20"/>
        <v>3</v>
      </c>
      <c r="AI26" s="56">
        <f t="shared" si="21"/>
        <v>0.72635561160151252</v>
      </c>
      <c r="AJ26" s="56">
        <f t="shared" si="30"/>
        <v>6</v>
      </c>
      <c r="AK26" s="56">
        <f t="shared" si="31"/>
        <v>0.92456723604264623</v>
      </c>
      <c r="AL26" s="56">
        <f t="shared" si="28"/>
        <v>9</v>
      </c>
      <c r="AM26" s="56">
        <f t="shared" si="29"/>
        <v>1.0000000000000031</v>
      </c>
      <c r="AO26" s="37" t="str">
        <f t="shared" si="22"/>
        <v/>
      </c>
      <c r="AP26" s="37" t="str">
        <f t="shared" si="23"/>
        <v/>
      </c>
      <c r="AQ26" s="37" t="str">
        <f t="shared" si="24"/>
        <v/>
      </c>
    </row>
    <row r="27" spans="1:46" s="56" customFormat="1" ht="14.1" customHeight="1" x14ac:dyDescent="0.55000000000000004">
      <c r="A27" s="24"/>
      <c r="B27" s="8" t="str">
        <f>IF(E27="","",'ABC analyse'!C26)</f>
        <v/>
      </c>
      <c r="C27" s="9" t="str">
        <f>IF('ABC analyse'!D26="","",'ABC analyse'!D26)</f>
        <v/>
      </c>
      <c r="D27" s="9" t="str">
        <f>IF('ABC analyse'!E26="","",'ABC analyse'!E26)</f>
        <v/>
      </c>
      <c r="E27" s="9" t="str">
        <f>IF('ABC analyse'!G26="","",IF('ABC analyse'!G26=0,Udregninger!AE28,'ABC analyse'!G26+AE28))</f>
        <v/>
      </c>
      <c r="F27" s="26"/>
      <c r="G27" s="10" t="str">
        <f t="shared" si="7"/>
        <v/>
      </c>
      <c r="H27" s="11" t="str">
        <f t="shared" si="0"/>
        <v/>
      </c>
      <c r="I27" s="9" t="str">
        <f t="shared" si="1"/>
        <v/>
      </c>
      <c r="J27" s="12" t="str">
        <f t="shared" si="2"/>
        <v/>
      </c>
      <c r="K27" s="12" t="str">
        <f t="shared" si="3"/>
        <v/>
      </c>
      <c r="L27" s="35" t="str">
        <f t="shared" si="4"/>
        <v/>
      </c>
      <c r="M27" s="12" t="str">
        <f t="shared" si="14"/>
        <v/>
      </c>
      <c r="N27" s="36" t="str">
        <f t="shared" si="15"/>
        <v/>
      </c>
      <c r="O27" s="13" t="str">
        <f t="shared" si="8"/>
        <v/>
      </c>
      <c r="P27" s="24"/>
      <c r="Q27" s="30"/>
      <c r="R27" s="30"/>
      <c r="S27" s="30"/>
      <c r="T27" s="30"/>
      <c r="U27" s="30"/>
      <c r="V27" s="30"/>
      <c r="W27" s="48">
        <f t="shared" si="16"/>
        <v>9</v>
      </c>
      <c r="X27" s="43">
        <f t="shared" si="17"/>
        <v>1287450.0000000072</v>
      </c>
      <c r="Y27" s="49" t="str">
        <f t="shared" si="18"/>
        <v/>
      </c>
      <c r="Z27" s="44" t="str">
        <f t="shared" si="9"/>
        <v/>
      </c>
      <c r="AA27" s="50" t="str">
        <f t="shared" si="10"/>
        <v/>
      </c>
      <c r="AB27" s="50" t="str">
        <f t="shared" si="11"/>
        <v/>
      </c>
      <c r="AC27" s="51" t="str">
        <f t="shared" si="12"/>
        <v/>
      </c>
      <c r="AD27" s="65">
        <f t="shared" si="13"/>
        <v>1</v>
      </c>
      <c r="AE27" s="34">
        <v>2.1000000000000002E-9</v>
      </c>
      <c r="AF27" s="37" t="str">
        <f t="shared" si="19"/>
        <v/>
      </c>
      <c r="AG27" s="73" t="str">
        <f t="shared" si="25"/>
        <v/>
      </c>
      <c r="AH27" s="56">
        <f t="shared" si="20"/>
        <v>3</v>
      </c>
      <c r="AI27" s="56">
        <f t="shared" si="21"/>
        <v>0.72635561160151252</v>
      </c>
      <c r="AJ27" s="56">
        <f t="shared" si="30"/>
        <v>6</v>
      </c>
      <c r="AK27" s="56">
        <f t="shared" si="31"/>
        <v>0.92456723604264623</v>
      </c>
      <c r="AL27" s="56">
        <f t="shared" si="28"/>
        <v>9</v>
      </c>
      <c r="AM27" s="56">
        <f t="shared" si="29"/>
        <v>1.0000000000000031</v>
      </c>
      <c r="AO27" s="37" t="str">
        <f t="shared" si="22"/>
        <v/>
      </c>
      <c r="AP27" s="37" t="str">
        <f t="shared" si="23"/>
        <v/>
      </c>
      <c r="AQ27" s="37" t="str">
        <f t="shared" si="24"/>
        <v/>
      </c>
    </row>
    <row r="28" spans="1:46" s="56" customFormat="1" ht="14.1" customHeight="1" x14ac:dyDescent="0.55000000000000004">
      <c r="A28" s="24"/>
      <c r="B28" s="8" t="str">
        <f>IF(E28="","",'ABC analyse'!C27)</f>
        <v/>
      </c>
      <c r="C28" s="9" t="str">
        <f>IF('ABC analyse'!D27="","",'ABC analyse'!D27)</f>
        <v/>
      </c>
      <c r="D28" s="9" t="str">
        <f>IF('ABC analyse'!E27="","",'ABC analyse'!E27)</f>
        <v/>
      </c>
      <c r="E28" s="9" t="str">
        <f>IF('ABC analyse'!G27="","",IF('ABC analyse'!G27=0,Udregninger!AE29,'ABC analyse'!G27+AE29))</f>
        <v/>
      </c>
      <c r="F28" s="26"/>
      <c r="G28" s="10" t="str">
        <f t="shared" si="7"/>
        <v/>
      </c>
      <c r="H28" s="11" t="str">
        <f t="shared" si="0"/>
        <v/>
      </c>
      <c r="I28" s="9" t="str">
        <f t="shared" si="1"/>
        <v/>
      </c>
      <c r="J28" s="12" t="str">
        <f t="shared" si="2"/>
        <v/>
      </c>
      <c r="K28" s="12" t="str">
        <f t="shared" si="3"/>
        <v/>
      </c>
      <c r="L28" s="35" t="str">
        <f t="shared" si="4"/>
        <v/>
      </c>
      <c r="M28" s="12" t="str">
        <f t="shared" si="14"/>
        <v/>
      </c>
      <c r="N28" s="36" t="str">
        <f t="shared" si="15"/>
        <v/>
      </c>
      <c r="O28" s="13" t="str">
        <f t="shared" si="8"/>
        <v/>
      </c>
      <c r="P28" s="24"/>
      <c r="Q28" s="30"/>
      <c r="R28" s="30"/>
      <c r="S28" s="30"/>
      <c r="T28" s="30"/>
      <c r="U28" s="30"/>
      <c r="V28" s="30"/>
      <c r="W28" s="48">
        <f t="shared" si="16"/>
        <v>9</v>
      </c>
      <c r="X28" s="43">
        <f t="shared" si="17"/>
        <v>1287450.0000000072</v>
      </c>
      <c r="Y28" s="49" t="str">
        <f t="shared" si="18"/>
        <v/>
      </c>
      <c r="Z28" s="44" t="str">
        <f t="shared" si="9"/>
        <v/>
      </c>
      <c r="AA28" s="50" t="str">
        <f t="shared" si="10"/>
        <v/>
      </c>
      <c r="AB28" s="50" t="str">
        <f t="shared" si="11"/>
        <v/>
      </c>
      <c r="AC28" s="51" t="str">
        <f t="shared" si="12"/>
        <v/>
      </c>
      <c r="AD28" s="65">
        <f t="shared" si="13"/>
        <v>1</v>
      </c>
      <c r="AE28" s="34">
        <v>2.1999999999999998E-9</v>
      </c>
      <c r="AF28" s="37" t="str">
        <f t="shared" si="19"/>
        <v/>
      </c>
      <c r="AG28" s="73" t="str">
        <f t="shared" si="25"/>
        <v/>
      </c>
      <c r="AH28" s="56">
        <f t="shared" si="20"/>
        <v>3</v>
      </c>
      <c r="AI28" s="56">
        <f t="shared" si="21"/>
        <v>0.72635561160151252</v>
      </c>
      <c r="AJ28" s="56">
        <f t="shared" si="30"/>
        <v>6</v>
      </c>
      <c r="AK28" s="56">
        <f t="shared" si="31"/>
        <v>0.92456723604264623</v>
      </c>
      <c r="AL28" s="56">
        <f t="shared" si="28"/>
        <v>9</v>
      </c>
      <c r="AM28" s="56">
        <f t="shared" si="29"/>
        <v>1.0000000000000031</v>
      </c>
      <c r="AO28" s="37" t="str">
        <f t="shared" si="22"/>
        <v/>
      </c>
      <c r="AP28" s="37" t="str">
        <f t="shared" si="23"/>
        <v/>
      </c>
      <c r="AQ28" s="37" t="str">
        <f t="shared" si="24"/>
        <v/>
      </c>
    </row>
    <row r="29" spans="1:46" s="56" customFormat="1" ht="14.1" customHeight="1" x14ac:dyDescent="0.55000000000000004">
      <c r="A29" s="24"/>
      <c r="B29" s="8" t="str">
        <f>IF(E29="","",'ABC analyse'!C28)</f>
        <v/>
      </c>
      <c r="C29" s="9" t="str">
        <f>IF('ABC analyse'!D28="","",'ABC analyse'!D28)</f>
        <v/>
      </c>
      <c r="D29" s="9" t="str">
        <f>IF('ABC analyse'!E28="","",'ABC analyse'!E28)</f>
        <v/>
      </c>
      <c r="E29" s="9" t="str">
        <f>IF('ABC analyse'!G28="","",IF('ABC analyse'!G28=0,Udregninger!AE30,'ABC analyse'!G28+AE30))</f>
        <v/>
      </c>
      <c r="F29" s="26"/>
      <c r="G29" s="10" t="str">
        <f t="shared" si="7"/>
        <v/>
      </c>
      <c r="H29" s="11" t="str">
        <f t="shared" si="0"/>
        <v/>
      </c>
      <c r="I29" s="9" t="str">
        <f t="shared" si="1"/>
        <v/>
      </c>
      <c r="J29" s="12" t="str">
        <f t="shared" si="2"/>
        <v/>
      </c>
      <c r="K29" s="12" t="str">
        <f t="shared" si="3"/>
        <v/>
      </c>
      <c r="L29" s="35" t="str">
        <f t="shared" si="4"/>
        <v/>
      </c>
      <c r="M29" s="12" t="str">
        <f t="shared" si="14"/>
        <v/>
      </c>
      <c r="N29" s="36" t="str">
        <f t="shared" si="15"/>
        <v/>
      </c>
      <c r="O29" s="13" t="str">
        <f t="shared" si="8"/>
        <v/>
      </c>
      <c r="P29" s="24"/>
      <c r="Q29" s="30"/>
      <c r="R29" s="30"/>
      <c r="S29" s="30"/>
      <c r="T29" s="30"/>
      <c r="U29" s="30"/>
      <c r="V29" s="30"/>
      <c r="W29" s="48">
        <f t="shared" si="16"/>
        <v>9</v>
      </c>
      <c r="X29" s="43">
        <f t="shared" si="17"/>
        <v>1287450.0000000072</v>
      </c>
      <c r="Y29" s="49" t="str">
        <f t="shared" si="18"/>
        <v/>
      </c>
      <c r="Z29" s="44" t="str">
        <f t="shared" si="9"/>
        <v/>
      </c>
      <c r="AA29" s="50" t="str">
        <f t="shared" si="10"/>
        <v/>
      </c>
      <c r="AB29" s="50" t="str">
        <f t="shared" si="11"/>
        <v/>
      </c>
      <c r="AC29" s="51" t="str">
        <f t="shared" si="12"/>
        <v/>
      </c>
      <c r="AD29" s="65">
        <f t="shared" si="13"/>
        <v>1</v>
      </c>
      <c r="AE29" s="34">
        <v>2.2999999999999999E-9</v>
      </c>
      <c r="AF29" s="37" t="str">
        <f t="shared" si="19"/>
        <v/>
      </c>
      <c r="AG29" s="73" t="str">
        <f t="shared" si="25"/>
        <v/>
      </c>
      <c r="AH29" s="56">
        <f t="shared" si="20"/>
        <v>3</v>
      </c>
      <c r="AI29" s="56">
        <f t="shared" si="21"/>
        <v>0.72635561160151252</v>
      </c>
      <c r="AJ29" s="56">
        <f t="shared" si="30"/>
        <v>6</v>
      </c>
      <c r="AK29" s="56">
        <f t="shared" si="31"/>
        <v>0.92456723604264623</v>
      </c>
      <c r="AL29" s="56">
        <f t="shared" si="28"/>
        <v>9</v>
      </c>
      <c r="AM29" s="56">
        <f t="shared" si="29"/>
        <v>1.0000000000000031</v>
      </c>
      <c r="AO29" s="37" t="str">
        <f t="shared" si="22"/>
        <v/>
      </c>
      <c r="AP29" s="37" t="str">
        <f t="shared" si="23"/>
        <v/>
      </c>
      <c r="AQ29" s="37" t="str">
        <f t="shared" si="24"/>
        <v/>
      </c>
    </row>
    <row r="30" spans="1:46" s="56" customFormat="1" ht="14.1" customHeight="1" x14ac:dyDescent="0.55000000000000004">
      <c r="A30" s="24"/>
      <c r="B30" s="8" t="str">
        <f>IF(E30="","",'ABC analyse'!C29)</f>
        <v/>
      </c>
      <c r="C30" s="9" t="str">
        <f>IF('ABC analyse'!D29="","",'ABC analyse'!D29)</f>
        <v/>
      </c>
      <c r="D30" s="9" t="str">
        <f>IF('ABC analyse'!E29="","",'ABC analyse'!E29)</f>
        <v/>
      </c>
      <c r="E30" s="9" t="str">
        <f>IF('ABC analyse'!G29="","",IF('ABC analyse'!G29=0,Udregninger!AE31,'ABC analyse'!G29+AE31))</f>
        <v/>
      </c>
      <c r="F30" s="26"/>
      <c r="G30" s="10" t="str">
        <f t="shared" si="7"/>
        <v/>
      </c>
      <c r="H30" s="11" t="str">
        <f t="shared" si="0"/>
        <v/>
      </c>
      <c r="I30" s="9" t="str">
        <f t="shared" si="1"/>
        <v/>
      </c>
      <c r="J30" s="12" t="str">
        <f t="shared" si="2"/>
        <v/>
      </c>
      <c r="K30" s="12" t="str">
        <f t="shared" si="3"/>
        <v/>
      </c>
      <c r="L30" s="35" t="str">
        <f t="shared" si="4"/>
        <v/>
      </c>
      <c r="M30" s="12" t="str">
        <f t="shared" si="14"/>
        <v/>
      </c>
      <c r="N30" s="36" t="str">
        <f t="shared" si="15"/>
        <v/>
      </c>
      <c r="O30" s="13" t="str">
        <f t="shared" si="8"/>
        <v/>
      </c>
      <c r="P30" s="24"/>
      <c r="Q30" s="30"/>
      <c r="R30" s="30"/>
      <c r="S30" s="30"/>
      <c r="T30" s="30"/>
      <c r="U30" s="30"/>
      <c r="V30" s="30"/>
      <c r="W30" s="48">
        <f t="shared" si="16"/>
        <v>9</v>
      </c>
      <c r="X30" s="43">
        <f t="shared" si="17"/>
        <v>1287450.0000000072</v>
      </c>
      <c r="Y30" s="49" t="str">
        <f t="shared" si="18"/>
        <v/>
      </c>
      <c r="Z30" s="44" t="str">
        <f t="shared" si="9"/>
        <v/>
      </c>
      <c r="AA30" s="50" t="str">
        <f t="shared" si="10"/>
        <v/>
      </c>
      <c r="AB30" s="50" t="str">
        <f t="shared" si="11"/>
        <v/>
      </c>
      <c r="AC30" s="51" t="str">
        <f t="shared" si="12"/>
        <v/>
      </c>
      <c r="AD30" s="65">
        <f t="shared" si="13"/>
        <v>1</v>
      </c>
      <c r="AE30" s="34">
        <v>2.4E-9</v>
      </c>
      <c r="AF30" s="37" t="str">
        <f t="shared" si="19"/>
        <v/>
      </c>
      <c r="AG30" s="73" t="str">
        <f t="shared" si="25"/>
        <v/>
      </c>
      <c r="AH30" s="56">
        <f t="shared" si="20"/>
        <v>3</v>
      </c>
      <c r="AI30" s="56">
        <f t="shared" si="21"/>
        <v>0.72635561160151252</v>
      </c>
      <c r="AJ30" s="56">
        <f t="shared" si="30"/>
        <v>6</v>
      </c>
      <c r="AK30" s="56">
        <f t="shared" si="31"/>
        <v>0.92456723604264623</v>
      </c>
      <c r="AL30" s="56">
        <f t="shared" si="28"/>
        <v>9</v>
      </c>
      <c r="AM30" s="56">
        <f t="shared" si="29"/>
        <v>1.0000000000000031</v>
      </c>
      <c r="AO30" s="37" t="str">
        <f t="shared" si="22"/>
        <v/>
      </c>
      <c r="AP30" s="37" t="str">
        <f t="shared" si="23"/>
        <v/>
      </c>
      <c r="AQ30" s="37" t="str">
        <f t="shared" si="24"/>
        <v/>
      </c>
    </row>
    <row r="31" spans="1:46" s="56" customFormat="1" ht="14.1" customHeight="1" x14ac:dyDescent="0.55000000000000004">
      <c r="A31" s="24"/>
      <c r="B31" s="8" t="str">
        <f>IF(E31="","",'ABC analyse'!C30)</f>
        <v/>
      </c>
      <c r="C31" s="9" t="str">
        <f>IF('ABC analyse'!D30="","",'ABC analyse'!D30)</f>
        <v/>
      </c>
      <c r="D31" s="9" t="str">
        <f>IF('ABC analyse'!E30="","",'ABC analyse'!E30)</f>
        <v/>
      </c>
      <c r="E31" s="9" t="str">
        <f>IF('ABC analyse'!G30="","",IF('ABC analyse'!G30=0,Udregninger!AE32,'ABC analyse'!G30+AE32))</f>
        <v/>
      </c>
      <c r="F31" s="26"/>
      <c r="G31" s="10" t="str">
        <f t="shared" si="7"/>
        <v/>
      </c>
      <c r="H31" s="11" t="str">
        <f t="shared" si="0"/>
        <v/>
      </c>
      <c r="I31" s="9" t="str">
        <f t="shared" si="1"/>
        <v/>
      </c>
      <c r="J31" s="12" t="str">
        <f t="shared" si="2"/>
        <v/>
      </c>
      <c r="K31" s="12" t="str">
        <f t="shared" si="3"/>
        <v/>
      </c>
      <c r="L31" s="35" t="str">
        <f t="shared" si="4"/>
        <v/>
      </c>
      <c r="M31" s="12" t="str">
        <f t="shared" si="14"/>
        <v/>
      </c>
      <c r="N31" s="36" t="str">
        <f t="shared" si="15"/>
        <v/>
      </c>
      <c r="O31" s="13" t="str">
        <f t="shared" si="8"/>
        <v/>
      </c>
      <c r="P31" s="24"/>
      <c r="Q31" s="30"/>
      <c r="R31" s="30"/>
      <c r="S31" s="30"/>
      <c r="T31" s="30"/>
      <c r="U31" s="30"/>
      <c r="V31" s="30"/>
      <c r="W31" s="48">
        <f t="shared" si="16"/>
        <v>9</v>
      </c>
      <c r="X31" s="43">
        <f t="shared" si="17"/>
        <v>1287450.0000000072</v>
      </c>
      <c r="Y31" s="49" t="str">
        <f t="shared" si="18"/>
        <v/>
      </c>
      <c r="Z31" s="44" t="str">
        <f t="shared" si="9"/>
        <v/>
      </c>
      <c r="AA31" s="50" t="str">
        <f t="shared" si="10"/>
        <v/>
      </c>
      <c r="AB31" s="50" t="str">
        <f t="shared" si="11"/>
        <v/>
      </c>
      <c r="AC31" s="51" t="str">
        <f t="shared" si="12"/>
        <v/>
      </c>
      <c r="AD31" s="65">
        <f t="shared" si="13"/>
        <v>1</v>
      </c>
      <c r="AE31" s="34">
        <v>2.5000000000000001E-9</v>
      </c>
      <c r="AF31" s="37" t="str">
        <f t="shared" si="19"/>
        <v/>
      </c>
      <c r="AG31" s="73" t="str">
        <f t="shared" si="25"/>
        <v/>
      </c>
      <c r="AH31" s="56">
        <f t="shared" si="20"/>
        <v>3</v>
      </c>
      <c r="AI31" s="56">
        <f t="shared" si="21"/>
        <v>0.72635561160151252</v>
      </c>
      <c r="AJ31" s="56">
        <f t="shared" si="30"/>
        <v>6</v>
      </c>
      <c r="AK31" s="56">
        <f t="shared" si="31"/>
        <v>0.92456723604264623</v>
      </c>
      <c r="AL31" s="56">
        <f t="shared" si="28"/>
        <v>9</v>
      </c>
      <c r="AM31" s="56">
        <f t="shared" si="29"/>
        <v>1.0000000000000031</v>
      </c>
      <c r="AN31" s="34"/>
      <c r="AO31" s="37" t="str">
        <f t="shared" si="22"/>
        <v/>
      </c>
      <c r="AP31" s="37" t="str">
        <f t="shared" si="23"/>
        <v/>
      </c>
      <c r="AQ31" s="37" t="str">
        <f t="shared" si="24"/>
        <v/>
      </c>
      <c r="AR31" s="34"/>
      <c r="AS31" s="34"/>
      <c r="AT31" s="34"/>
    </row>
    <row r="32" spans="1:46" s="56" customFormat="1" ht="14.1" customHeight="1" x14ac:dyDescent="0.55000000000000004">
      <c r="A32" s="24"/>
      <c r="B32" s="8" t="str">
        <f>IF(E32="","",'ABC analyse'!C31)</f>
        <v/>
      </c>
      <c r="C32" s="9" t="str">
        <f>IF('ABC analyse'!D31="","",'ABC analyse'!D31)</f>
        <v/>
      </c>
      <c r="D32" s="9" t="str">
        <f>IF('ABC analyse'!E31="","",'ABC analyse'!E31)</f>
        <v/>
      </c>
      <c r="E32" s="9" t="str">
        <f>IF('ABC analyse'!G31="","",IF('ABC analyse'!G31=0,Udregninger!AE33,'ABC analyse'!G31+AE33))</f>
        <v/>
      </c>
      <c r="F32" s="26"/>
      <c r="G32" s="10" t="str">
        <f t="shared" si="7"/>
        <v/>
      </c>
      <c r="H32" s="11" t="str">
        <f t="shared" si="0"/>
        <v/>
      </c>
      <c r="I32" s="9" t="str">
        <f t="shared" si="1"/>
        <v/>
      </c>
      <c r="J32" s="12" t="str">
        <f t="shared" si="2"/>
        <v/>
      </c>
      <c r="K32" s="12" t="str">
        <f t="shared" si="3"/>
        <v/>
      </c>
      <c r="L32" s="35" t="str">
        <f t="shared" si="4"/>
        <v/>
      </c>
      <c r="M32" s="12" t="str">
        <f t="shared" si="14"/>
        <v/>
      </c>
      <c r="N32" s="36" t="str">
        <f t="shared" si="15"/>
        <v/>
      </c>
      <c r="O32" s="13" t="str">
        <f t="shared" si="8"/>
        <v/>
      </c>
      <c r="P32" s="24"/>
      <c r="Q32" s="30"/>
      <c r="R32" s="30"/>
      <c r="S32" s="30"/>
      <c r="T32" s="30"/>
      <c r="U32" s="30"/>
      <c r="V32" s="30"/>
      <c r="W32" s="48">
        <f t="shared" si="16"/>
        <v>9</v>
      </c>
      <c r="X32" s="43">
        <f t="shared" si="17"/>
        <v>1287450.0000000072</v>
      </c>
      <c r="Y32" s="49" t="str">
        <f t="shared" si="18"/>
        <v/>
      </c>
      <c r="Z32" s="44" t="str">
        <f t="shared" si="9"/>
        <v/>
      </c>
      <c r="AA32" s="50" t="str">
        <f t="shared" si="10"/>
        <v/>
      </c>
      <c r="AB32" s="50" t="str">
        <f t="shared" si="11"/>
        <v/>
      </c>
      <c r="AC32" s="51" t="str">
        <f t="shared" si="12"/>
        <v/>
      </c>
      <c r="AD32" s="65">
        <f t="shared" si="13"/>
        <v>1</v>
      </c>
      <c r="AE32" s="34">
        <v>2.6000000000000001E-9</v>
      </c>
      <c r="AF32" s="37" t="str">
        <f t="shared" si="19"/>
        <v/>
      </c>
      <c r="AG32" s="73" t="str">
        <f t="shared" si="25"/>
        <v/>
      </c>
      <c r="AH32" s="56">
        <f t="shared" si="20"/>
        <v>3</v>
      </c>
      <c r="AI32" s="56">
        <f t="shared" si="21"/>
        <v>0.72635561160151252</v>
      </c>
      <c r="AJ32" s="56">
        <f t="shared" si="30"/>
        <v>6</v>
      </c>
      <c r="AK32" s="56">
        <f t="shared" si="31"/>
        <v>0.92456723604264623</v>
      </c>
      <c r="AL32" s="56">
        <f t="shared" si="28"/>
        <v>9</v>
      </c>
      <c r="AM32" s="56">
        <f t="shared" si="29"/>
        <v>1.0000000000000031</v>
      </c>
      <c r="AO32" s="37" t="str">
        <f t="shared" si="22"/>
        <v/>
      </c>
      <c r="AP32" s="37" t="str">
        <f t="shared" si="23"/>
        <v/>
      </c>
      <c r="AQ32" s="37" t="str">
        <f t="shared" si="24"/>
        <v/>
      </c>
    </row>
    <row r="33" spans="1:43" s="56" customFormat="1" ht="14.1" customHeight="1" x14ac:dyDescent="0.55000000000000004">
      <c r="A33" s="24"/>
      <c r="B33" s="8" t="str">
        <f>IF(E33="","",'ABC analyse'!C32)</f>
        <v/>
      </c>
      <c r="C33" s="9" t="str">
        <f>IF('ABC analyse'!D32="","",'ABC analyse'!D32)</f>
        <v/>
      </c>
      <c r="D33" s="9" t="str">
        <f>IF('ABC analyse'!E32="","",'ABC analyse'!E32)</f>
        <v/>
      </c>
      <c r="E33" s="9" t="str">
        <f>IF('ABC analyse'!G32="","",IF('ABC analyse'!G32=0,Udregninger!AE34,'ABC analyse'!G32+AE34))</f>
        <v/>
      </c>
      <c r="F33" s="26"/>
      <c r="G33" s="10" t="str">
        <f t="shared" si="7"/>
        <v/>
      </c>
      <c r="H33" s="11" t="str">
        <f t="shared" si="0"/>
        <v/>
      </c>
      <c r="I33" s="9" t="str">
        <f t="shared" si="1"/>
        <v/>
      </c>
      <c r="J33" s="12" t="str">
        <f t="shared" si="2"/>
        <v/>
      </c>
      <c r="K33" s="12" t="str">
        <f t="shared" si="3"/>
        <v/>
      </c>
      <c r="L33" s="35" t="str">
        <f t="shared" si="4"/>
        <v/>
      </c>
      <c r="M33" s="12" t="str">
        <f t="shared" si="14"/>
        <v/>
      </c>
      <c r="N33" s="36" t="str">
        <f t="shared" si="15"/>
        <v/>
      </c>
      <c r="O33" s="13" t="str">
        <f t="shared" si="8"/>
        <v/>
      </c>
      <c r="P33" s="24"/>
      <c r="Q33" s="30"/>
      <c r="R33" s="30"/>
      <c r="S33" s="30"/>
      <c r="T33" s="30"/>
      <c r="U33" s="30"/>
      <c r="V33" s="30"/>
      <c r="W33" s="48">
        <f t="shared" si="16"/>
        <v>9</v>
      </c>
      <c r="X33" s="43">
        <f t="shared" si="17"/>
        <v>1287450.0000000072</v>
      </c>
      <c r="Y33" s="49" t="str">
        <f t="shared" si="18"/>
        <v/>
      </c>
      <c r="Z33" s="44" t="str">
        <f t="shared" si="9"/>
        <v/>
      </c>
      <c r="AA33" s="50" t="str">
        <f t="shared" si="10"/>
        <v/>
      </c>
      <c r="AB33" s="50" t="str">
        <f t="shared" si="11"/>
        <v/>
      </c>
      <c r="AC33" s="51" t="str">
        <f t="shared" si="12"/>
        <v/>
      </c>
      <c r="AD33" s="65">
        <f t="shared" si="13"/>
        <v>1</v>
      </c>
      <c r="AE33" s="34">
        <v>2.7000000000000002E-9</v>
      </c>
      <c r="AF33" s="37" t="str">
        <f t="shared" si="19"/>
        <v/>
      </c>
      <c r="AG33" s="73" t="str">
        <f t="shared" si="25"/>
        <v/>
      </c>
      <c r="AH33" s="56">
        <f t="shared" si="20"/>
        <v>3</v>
      </c>
      <c r="AI33" s="56">
        <f t="shared" si="21"/>
        <v>0.72635561160151252</v>
      </c>
      <c r="AJ33" s="56">
        <f t="shared" si="30"/>
        <v>6</v>
      </c>
      <c r="AK33" s="56">
        <f t="shared" si="31"/>
        <v>0.92456723604264623</v>
      </c>
      <c r="AL33" s="56">
        <f t="shared" si="28"/>
        <v>9</v>
      </c>
      <c r="AM33" s="56">
        <f t="shared" si="29"/>
        <v>1.0000000000000031</v>
      </c>
      <c r="AO33" s="37" t="str">
        <f t="shared" si="22"/>
        <v/>
      </c>
      <c r="AP33" s="37" t="str">
        <f t="shared" si="23"/>
        <v/>
      </c>
      <c r="AQ33" s="37" t="str">
        <f t="shared" si="24"/>
        <v/>
      </c>
    </row>
    <row r="34" spans="1:43" s="56" customFormat="1" ht="14.1" customHeight="1" x14ac:dyDescent="0.55000000000000004">
      <c r="A34" s="24"/>
      <c r="B34" s="8" t="str">
        <f>IF(E34="","",'ABC analyse'!C33)</f>
        <v/>
      </c>
      <c r="C34" s="9" t="str">
        <f>IF('ABC analyse'!D33="","",'ABC analyse'!D33)</f>
        <v/>
      </c>
      <c r="D34" s="9" t="str">
        <f>IF('ABC analyse'!E33="","",'ABC analyse'!E33)</f>
        <v/>
      </c>
      <c r="E34" s="9" t="str">
        <f>IF('ABC analyse'!G33="","",IF('ABC analyse'!G33=0,Udregninger!AE35,'ABC analyse'!G33+AE35))</f>
        <v/>
      </c>
      <c r="F34" s="26"/>
      <c r="G34" s="10" t="str">
        <f t="shared" si="7"/>
        <v/>
      </c>
      <c r="H34" s="11" t="str">
        <f t="shared" si="0"/>
        <v/>
      </c>
      <c r="I34" s="9" t="str">
        <f t="shared" si="1"/>
        <v/>
      </c>
      <c r="J34" s="12" t="str">
        <f t="shared" si="2"/>
        <v/>
      </c>
      <c r="K34" s="12" t="str">
        <f t="shared" si="3"/>
        <v/>
      </c>
      <c r="L34" s="35" t="str">
        <f t="shared" si="4"/>
        <v/>
      </c>
      <c r="M34" s="12" t="str">
        <f t="shared" si="14"/>
        <v/>
      </c>
      <c r="N34" s="36" t="str">
        <f t="shared" si="15"/>
        <v/>
      </c>
      <c r="O34" s="13" t="str">
        <f t="shared" si="8"/>
        <v/>
      </c>
      <c r="P34" s="24"/>
      <c r="Q34" s="30"/>
      <c r="R34" s="30"/>
      <c r="S34" s="30"/>
      <c r="T34" s="30"/>
      <c r="U34" s="30"/>
      <c r="V34" s="30"/>
      <c r="W34" s="48">
        <f t="shared" si="16"/>
        <v>9</v>
      </c>
      <c r="X34" s="43">
        <f t="shared" si="17"/>
        <v>1287450.0000000072</v>
      </c>
      <c r="Y34" s="49" t="str">
        <f t="shared" si="18"/>
        <v/>
      </c>
      <c r="Z34" s="44" t="str">
        <f t="shared" si="9"/>
        <v/>
      </c>
      <c r="AA34" s="50" t="str">
        <f t="shared" si="10"/>
        <v/>
      </c>
      <c r="AB34" s="50" t="str">
        <f t="shared" si="11"/>
        <v/>
      </c>
      <c r="AC34" s="51" t="str">
        <f t="shared" si="12"/>
        <v/>
      </c>
      <c r="AD34" s="65">
        <f t="shared" si="13"/>
        <v>1</v>
      </c>
      <c r="AE34" s="34">
        <v>2.7999999999999998E-9</v>
      </c>
      <c r="AF34" s="37" t="str">
        <f t="shared" si="19"/>
        <v/>
      </c>
      <c r="AG34" s="73" t="str">
        <f t="shared" si="25"/>
        <v/>
      </c>
      <c r="AH34" s="56">
        <f t="shared" si="20"/>
        <v>3</v>
      </c>
      <c r="AI34" s="56">
        <f t="shared" si="21"/>
        <v>0.72635561160151252</v>
      </c>
      <c r="AJ34" s="56">
        <f t="shared" si="30"/>
        <v>6</v>
      </c>
      <c r="AK34" s="56">
        <f t="shared" si="31"/>
        <v>0.92456723604264623</v>
      </c>
      <c r="AL34" s="56">
        <f t="shared" si="28"/>
        <v>9</v>
      </c>
      <c r="AM34" s="56">
        <f t="shared" si="29"/>
        <v>1.0000000000000031</v>
      </c>
      <c r="AO34" s="37" t="str">
        <f t="shared" si="22"/>
        <v/>
      </c>
      <c r="AP34" s="37" t="str">
        <f t="shared" si="23"/>
        <v/>
      </c>
      <c r="AQ34" s="37" t="str">
        <f t="shared" si="24"/>
        <v/>
      </c>
    </row>
    <row r="35" spans="1:43" s="56" customFormat="1" ht="14.1" customHeight="1" x14ac:dyDescent="0.55000000000000004">
      <c r="A35" s="24"/>
      <c r="B35" s="8" t="str">
        <f>IF(E35="","",'ABC analyse'!C34)</f>
        <v/>
      </c>
      <c r="C35" s="9" t="str">
        <f>IF('ABC analyse'!D34="","",'ABC analyse'!D34)</f>
        <v/>
      </c>
      <c r="D35" s="9" t="str">
        <f>IF('ABC analyse'!E34="","",'ABC analyse'!E34)</f>
        <v/>
      </c>
      <c r="E35" s="9" t="str">
        <f>IF('ABC analyse'!G34="","",IF('ABC analyse'!G34=0,Udregninger!AE36,'ABC analyse'!G34+AE36))</f>
        <v/>
      </c>
      <c r="F35" s="26"/>
      <c r="G35" s="10" t="str">
        <f t="shared" si="7"/>
        <v/>
      </c>
      <c r="H35" s="11" t="str">
        <f t="shared" si="0"/>
        <v/>
      </c>
      <c r="I35" s="9" t="str">
        <f t="shared" si="1"/>
        <v/>
      </c>
      <c r="J35" s="12" t="str">
        <f t="shared" si="2"/>
        <v/>
      </c>
      <c r="K35" s="12" t="str">
        <f t="shared" si="3"/>
        <v/>
      </c>
      <c r="L35" s="35" t="str">
        <f t="shared" si="4"/>
        <v/>
      </c>
      <c r="M35" s="12" t="str">
        <f t="shared" si="14"/>
        <v/>
      </c>
      <c r="N35" s="36" t="str">
        <f t="shared" si="15"/>
        <v/>
      </c>
      <c r="O35" s="13" t="str">
        <f t="shared" si="8"/>
        <v/>
      </c>
      <c r="P35" s="24"/>
      <c r="Q35" s="30"/>
      <c r="R35" s="30"/>
      <c r="S35" s="30"/>
      <c r="T35" s="30"/>
      <c r="U35" s="30"/>
      <c r="V35" s="30"/>
      <c r="W35" s="48">
        <f t="shared" si="16"/>
        <v>9</v>
      </c>
      <c r="X35" s="43">
        <f t="shared" si="17"/>
        <v>1287450.0000000072</v>
      </c>
      <c r="Y35" s="49" t="str">
        <f t="shared" si="18"/>
        <v/>
      </c>
      <c r="Z35" s="44" t="str">
        <f t="shared" si="9"/>
        <v/>
      </c>
      <c r="AA35" s="50" t="str">
        <f t="shared" si="10"/>
        <v/>
      </c>
      <c r="AB35" s="50" t="str">
        <f t="shared" si="11"/>
        <v/>
      </c>
      <c r="AC35" s="51" t="str">
        <f t="shared" si="12"/>
        <v/>
      </c>
      <c r="AD35" s="65">
        <f t="shared" si="13"/>
        <v>1</v>
      </c>
      <c r="AE35" s="34">
        <v>2.8999999999999999E-9</v>
      </c>
      <c r="AF35" s="37" t="str">
        <f t="shared" si="19"/>
        <v/>
      </c>
      <c r="AG35" s="73" t="str">
        <f t="shared" si="25"/>
        <v/>
      </c>
      <c r="AH35" s="56">
        <f t="shared" si="20"/>
        <v>3</v>
      </c>
      <c r="AI35" s="56">
        <f t="shared" si="21"/>
        <v>0.72635561160151252</v>
      </c>
      <c r="AJ35" s="56">
        <f t="shared" si="30"/>
        <v>6</v>
      </c>
      <c r="AK35" s="56">
        <f t="shared" si="31"/>
        <v>0.92456723604264623</v>
      </c>
      <c r="AL35" s="56">
        <f t="shared" si="28"/>
        <v>9</v>
      </c>
      <c r="AM35" s="56">
        <f t="shared" si="29"/>
        <v>1.0000000000000031</v>
      </c>
      <c r="AO35" s="37" t="str">
        <f t="shared" si="22"/>
        <v/>
      </c>
      <c r="AP35" s="37" t="str">
        <f t="shared" si="23"/>
        <v/>
      </c>
      <c r="AQ35" s="37" t="str">
        <f t="shared" si="24"/>
        <v/>
      </c>
    </row>
    <row r="36" spans="1:43" s="56" customFormat="1" ht="14.1" customHeight="1" x14ac:dyDescent="0.55000000000000004">
      <c r="A36" s="24"/>
      <c r="B36" s="8" t="str">
        <f>IF(E36="","",'ABC analyse'!C35)</f>
        <v/>
      </c>
      <c r="C36" s="9" t="str">
        <f>IF('ABC analyse'!D35="","",'ABC analyse'!D35)</f>
        <v/>
      </c>
      <c r="D36" s="9" t="str">
        <f>IF('ABC analyse'!E35="","",'ABC analyse'!E35)</f>
        <v/>
      </c>
      <c r="E36" s="9" t="str">
        <f>IF('ABC analyse'!G35="","",IF('ABC analyse'!G35=0,Udregninger!AE37,'ABC analyse'!G35+AE37))</f>
        <v/>
      </c>
      <c r="F36" s="26"/>
      <c r="G36" s="10" t="str">
        <f t="shared" si="7"/>
        <v/>
      </c>
      <c r="H36" s="11" t="str">
        <f t="shared" si="0"/>
        <v/>
      </c>
      <c r="I36" s="9" t="str">
        <f t="shared" si="1"/>
        <v/>
      </c>
      <c r="J36" s="12" t="str">
        <f t="shared" si="2"/>
        <v/>
      </c>
      <c r="K36" s="12" t="str">
        <f t="shared" si="3"/>
        <v/>
      </c>
      <c r="L36" s="35" t="str">
        <f t="shared" si="4"/>
        <v/>
      </c>
      <c r="M36" s="12" t="str">
        <f t="shared" si="14"/>
        <v/>
      </c>
      <c r="N36" s="36" t="str">
        <f t="shared" si="15"/>
        <v/>
      </c>
      <c r="O36" s="13" t="str">
        <f t="shared" si="8"/>
        <v/>
      </c>
      <c r="P36" s="24"/>
      <c r="Q36" s="30"/>
      <c r="R36" s="30"/>
      <c r="S36" s="30"/>
      <c r="T36" s="30"/>
      <c r="U36" s="30"/>
      <c r="V36" s="30"/>
      <c r="W36" s="48">
        <f t="shared" si="16"/>
        <v>9</v>
      </c>
      <c r="X36" s="43">
        <f t="shared" si="17"/>
        <v>1287450.0000000072</v>
      </c>
      <c r="Y36" s="49" t="str">
        <f t="shared" si="18"/>
        <v/>
      </c>
      <c r="Z36" s="44" t="str">
        <f t="shared" si="9"/>
        <v/>
      </c>
      <c r="AA36" s="50" t="str">
        <f t="shared" si="10"/>
        <v/>
      </c>
      <c r="AB36" s="50" t="str">
        <f t="shared" si="11"/>
        <v/>
      </c>
      <c r="AC36" s="51" t="str">
        <f t="shared" si="12"/>
        <v/>
      </c>
      <c r="AD36" s="65">
        <f t="shared" si="13"/>
        <v>1</v>
      </c>
      <c r="AE36" s="34">
        <v>3E-9</v>
      </c>
      <c r="AF36" s="37" t="str">
        <f t="shared" si="19"/>
        <v/>
      </c>
      <c r="AG36" s="73" t="str">
        <f t="shared" si="25"/>
        <v/>
      </c>
      <c r="AH36" s="56">
        <f t="shared" si="20"/>
        <v>3</v>
      </c>
      <c r="AI36" s="56">
        <f t="shared" si="21"/>
        <v>0.72635561160151252</v>
      </c>
      <c r="AJ36" s="56">
        <f t="shared" si="30"/>
        <v>6</v>
      </c>
      <c r="AK36" s="56">
        <f t="shared" si="31"/>
        <v>0.92456723604264623</v>
      </c>
      <c r="AL36" s="56">
        <f t="shared" si="28"/>
        <v>9</v>
      </c>
      <c r="AM36" s="56">
        <f t="shared" si="29"/>
        <v>1.0000000000000031</v>
      </c>
      <c r="AO36" s="37" t="str">
        <f t="shared" si="22"/>
        <v/>
      </c>
      <c r="AP36" s="37" t="str">
        <f t="shared" si="23"/>
        <v/>
      </c>
      <c r="AQ36" s="37" t="str">
        <f t="shared" si="24"/>
        <v/>
      </c>
    </row>
    <row r="37" spans="1:43" s="56" customFormat="1" ht="14.1" customHeight="1" x14ac:dyDescent="0.55000000000000004">
      <c r="A37" s="24"/>
      <c r="B37" s="8" t="str">
        <f>IF(E37="","",'ABC analyse'!C36)</f>
        <v/>
      </c>
      <c r="C37" s="9" t="str">
        <f>IF('ABC analyse'!D36="","",'ABC analyse'!D36)</f>
        <v/>
      </c>
      <c r="D37" s="9" t="str">
        <f>IF('ABC analyse'!E36="","",'ABC analyse'!E36)</f>
        <v/>
      </c>
      <c r="E37" s="9" t="str">
        <f>IF('ABC analyse'!G36="","",IF('ABC analyse'!G36=0,Udregninger!AE38,'ABC analyse'!G36+AE38))</f>
        <v/>
      </c>
      <c r="F37" s="26"/>
      <c r="G37" s="10" t="str">
        <f t="shared" si="7"/>
        <v/>
      </c>
      <c r="H37" s="11" t="str">
        <f t="shared" si="0"/>
        <v/>
      </c>
      <c r="I37" s="9" t="str">
        <f t="shared" si="1"/>
        <v/>
      </c>
      <c r="J37" s="12" t="str">
        <f t="shared" si="2"/>
        <v/>
      </c>
      <c r="K37" s="12" t="str">
        <f t="shared" si="3"/>
        <v/>
      </c>
      <c r="L37" s="35" t="str">
        <f t="shared" si="4"/>
        <v/>
      </c>
      <c r="M37" s="12" t="str">
        <f t="shared" si="14"/>
        <v/>
      </c>
      <c r="N37" s="36" t="str">
        <f t="shared" si="15"/>
        <v/>
      </c>
      <c r="O37" s="13" t="str">
        <f t="shared" si="8"/>
        <v/>
      </c>
      <c r="P37" s="24"/>
      <c r="Q37" s="30"/>
      <c r="R37" s="30"/>
      <c r="S37" s="30"/>
      <c r="T37" s="30"/>
      <c r="U37" s="30"/>
      <c r="V37" s="30"/>
      <c r="W37" s="48">
        <f t="shared" si="16"/>
        <v>9</v>
      </c>
      <c r="X37" s="43">
        <f t="shared" si="17"/>
        <v>1287450.0000000072</v>
      </c>
      <c r="Y37" s="49" t="str">
        <f t="shared" si="18"/>
        <v/>
      </c>
      <c r="Z37" s="44" t="str">
        <f t="shared" si="9"/>
        <v/>
      </c>
      <c r="AA37" s="50" t="str">
        <f t="shared" si="10"/>
        <v/>
      </c>
      <c r="AB37" s="50" t="str">
        <f t="shared" si="11"/>
        <v/>
      </c>
      <c r="AC37" s="51" t="str">
        <f t="shared" si="12"/>
        <v/>
      </c>
      <c r="AD37" s="65">
        <f t="shared" si="13"/>
        <v>1</v>
      </c>
      <c r="AE37" s="34">
        <v>3.1E-9</v>
      </c>
      <c r="AF37" s="37" t="str">
        <f t="shared" si="19"/>
        <v/>
      </c>
      <c r="AG37" s="73" t="str">
        <f t="shared" si="25"/>
        <v/>
      </c>
      <c r="AH37" s="56">
        <f t="shared" si="20"/>
        <v>3</v>
      </c>
      <c r="AI37" s="56">
        <f t="shared" si="21"/>
        <v>0.72635561160151252</v>
      </c>
      <c r="AJ37" s="56">
        <f t="shared" si="30"/>
        <v>6</v>
      </c>
      <c r="AK37" s="56">
        <f t="shared" si="31"/>
        <v>0.92456723604264623</v>
      </c>
      <c r="AL37" s="56">
        <f t="shared" si="28"/>
        <v>9</v>
      </c>
      <c r="AM37" s="56">
        <f t="shared" si="29"/>
        <v>1.0000000000000031</v>
      </c>
      <c r="AO37" s="37" t="str">
        <f t="shared" si="22"/>
        <v/>
      </c>
      <c r="AP37" s="37" t="str">
        <f t="shared" si="23"/>
        <v/>
      </c>
      <c r="AQ37" s="37" t="str">
        <f t="shared" si="24"/>
        <v/>
      </c>
    </row>
    <row r="38" spans="1:43" s="56" customFormat="1" ht="14.1" customHeight="1" x14ac:dyDescent="0.55000000000000004">
      <c r="A38" s="24"/>
      <c r="B38" s="8" t="str">
        <f>IF(E38="","",'ABC analyse'!C37)</f>
        <v/>
      </c>
      <c r="C38" s="9" t="str">
        <f>IF('ABC analyse'!D37="","",'ABC analyse'!D37)</f>
        <v/>
      </c>
      <c r="D38" s="9" t="str">
        <f>IF('ABC analyse'!E37="","",'ABC analyse'!E37)</f>
        <v/>
      </c>
      <c r="E38" s="9" t="str">
        <f>IF('ABC analyse'!G37="","",IF('ABC analyse'!G37=0,Udregninger!AE39,'ABC analyse'!G37+AE39))</f>
        <v/>
      </c>
      <c r="F38" s="26"/>
      <c r="G38" s="10" t="str">
        <f t="shared" si="7"/>
        <v/>
      </c>
      <c r="H38" s="11" t="str">
        <f t="shared" ref="H38:H69" si="32">IF(AB39="","",VLOOKUP(G38,$Y$7:$AC$107,2,FALSE))</f>
        <v/>
      </c>
      <c r="I38" s="9" t="str">
        <f t="shared" ref="I38:I69" si="33">IF(AB39="","",VLOOKUP(G38,$Y$7:$AC$107,3,FALSE))</f>
        <v/>
      </c>
      <c r="J38" s="12" t="str">
        <f t="shared" ref="J38:J69" si="34">IF(AC39="","",VLOOKUP(G38,$Y$7:$AC$107,5,FALSE))</f>
        <v/>
      </c>
      <c r="K38" s="12" t="str">
        <f t="shared" ref="K38:K69" si="35">IF(AB39="","",VLOOKUP(G38,$Y$7:$AC$107,4,FALSE))</f>
        <v/>
      </c>
      <c r="L38" s="35" t="str">
        <f t="shared" ref="L38:L69" si="36">IF(K38="","",K38/$Y$3)</f>
        <v/>
      </c>
      <c r="M38" s="12" t="str">
        <f t="shared" si="14"/>
        <v/>
      </c>
      <c r="N38" s="36" t="str">
        <f t="shared" si="15"/>
        <v/>
      </c>
      <c r="O38" s="13" t="str">
        <f t="shared" si="8"/>
        <v/>
      </c>
      <c r="P38" s="24"/>
      <c r="Q38" s="30"/>
      <c r="R38" s="30"/>
      <c r="S38" s="30"/>
      <c r="T38" s="30"/>
      <c r="U38" s="30"/>
      <c r="V38" s="30"/>
      <c r="W38" s="48">
        <f t="shared" si="16"/>
        <v>9</v>
      </c>
      <c r="X38" s="43">
        <f t="shared" si="17"/>
        <v>1287450.0000000072</v>
      </c>
      <c r="Y38" s="49" t="str">
        <f t="shared" si="18"/>
        <v/>
      </c>
      <c r="Z38" s="44" t="str">
        <f t="shared" si="9"/>
        <v/>
      </c>
      <c r="AA38" s="50" t="str">
        <f t="shared" si="10"/>
        <v/>
      </c>
      <c r="AB38" s="50" t="str">
        <f t="shared" si="11"/>
        <v/>
      </c>
      <c r="AC38" s="51" t="str">
        <f t="shared" si="12"/>
        <v/>
      </c>
      <c r="AD38" s="65">
        <f t="shared" si="13"/>
        <v>1</v>
      </c>
      <c r="AE38" s="34">
        <v>3.2000000000000001E-9</v>
      </c>
      <c r="AF38" s="37" t="str">
        <f t="shared" si="19"/>
        <v/>
      </c>
      <c r="AG38" s="73" t="str">
        <f t="shared" si="25"/>
        <v/>
      </c>
      <c r="AH38" s="56">
        <f t="shared" si="20"/>
        <v>3</v>
      </c>
      <c r="AI38" s="56">
        <f t="shared" si="21"/>
        <v>0.72635561160151252</v>
      </c>
      <c r="AJ38" s="56">
        <f t="shared" si="30"/>
        <v>6</v>
      </c>
      <c r="AK38" s="56">
        <f t="shared" si="31"/>
        <v>0.92456723604264623</v>
      </c>
      <c r="AL38" s="56">
        <f t="shared" si="28"/>
        <v>9</v>
      </c>
      <c r="AM38" s="56">
        <f t="shared" si="29"/>
        <v>1.0000000000000031</v>
      </c>
      <c r="AO38" s="37" t="str">
        <f t="shared" si="22"/>
        <v/>
      </c>
      <c r="AP38" s="37" t="str">
        <f t="shared" si="23"/>
        <v/>
      </c>
      <c r="AQ38" s="37" t="str">
        <f t="shared" si="24"/>
        <v/>
      </c>
    </row>
    <row r="39" spans="1:43" s="56" customFormat="1" ht="14.1" customHeight="1" x14ac:dyDescent="0.55000000000000004">
      <c r="A39" s="24"/>
      <c r="B39" s="8" t="str">
        <f>IF(E39="","",'ABC analyse'!C38)</f>
        <v/>
      </c>
      <c r="C39" s="9" t="str">
        <f>IF('ABC analyse'!D38="","",'ABC analyse'!D38)</f>
        <v/>
      </c>
      <c r="D39" s="9" t="str">
        <f>IF('ABC analyse'!E38="","",'ABC analyse'!E38)</f>
        <v/>
      </c>
      <c r="E39" s="9" t="str">
        <f>IF('ABC analyse'!G38="","",IF('ABC analyse'!G38=0,Udregninger!AE40,'ABC analyse'!G38+AE40))</f>
        <v/>
      </c>
      <c r="F39" s="26"/>
      <c r="G39" s="10" t="str">
        <f t="shared" ref="G39:G70" si="37">IF(OR(G38=$X$3,G38=""),"",G38+1)</f>
        <v/>
      </c>
      <c r="H39" s="11" t="str">
        <f t="shared" si="32"/>
        <v/>
      </c>
      <c r="I39" s="9" t="str">
        <f t="shared" si="33"/>
        <v/>
      </c>
      <c r="J39" s="12" t="str">
        <f t="shared" si="34"/>
        <v/>
      </c>
      <c r="K39" s="12" t="str">
        <f t="shared" si="35"/>
        <v/>
      </c>
      <c r="L39" s="35" t="str">
        <f t="shared" si="36"/>
        <v/>
      </c>
      <c r="M39" s="12" t="str">
        <f t="shared" si="14"/>
        <v/>
      </c>
      <c r="N39" s="36" t="str">
        <f t="shared" si="15"/>
        <v/>
      </c>
      <c r="O39" s="13" t="str">
        <f t="shared" si="8"/>
        <v/>
      </c>
      <c r="P39" s="24"/>
      <c r="Q39" s="30"/>
      <c r="R39" s="30"/>
      <c r="S39" s="30"/>
      <c r="T39" s="30"/>
      <c r="U39" s="30"/>
      <c r="V39" s="30"/>
      <c r="W39" s="48">
        <f t="shared" si="16"/>
        <v>9</v>
      </c>
      <c r="X39" s="43">
        <f t="shared" si="17"/>
        <v>1287450.0000000072</v>
      </c>
      <c r="Y39" s="49" t="str">
        <f t="shared" si="18"/>
        <v/>
      </c>
      <c r="Z39" s="44" t="str">
        <f t="shared" ref="Z39:Z70" si="38">IF(B38="","",B38)</f>
        <v/>
      </c>
      <c r="AA39" s="50" t="str">
        <f t="shared" ref="AA39:AA70" si="39">IF(C38="","",C38)</f>
        <v/>
      </c>
      <c r="AB39" s="50" t="str">
        <f t="shared" ref="AB39:AB70" si="40">IF(E38="","",E38+AE39)</f>
        <v/>
      </c>
      <c r="AC39" s="51" t="str">
        <f t="shared" ref="AC39:AC70" si="41">IF(E38="","",D38)</f>
        <v/>
      </c>
      <c r="AD39" s="65">
        <f t="shared" ref="AD39:AD70" si="42">IF(AC39="",1,IF(M38="","",M38/$Y$3))</f>
        <v>1</v>
      </c>
      <c r="AE39" s="34">
        <v>3.3000000000000002E-9</v>
      </c>
      <c r="AF39" s="37" t="str">
        <f t="shared" si="19"/>
        <v/>
      </c>
      <c r="AG39" s="73" t="str">
        <f t="shared" si="25"/>
        <v/>
      </c>
      <c r="AH39" s="56">
        <f t="shared" si="20"/>
        <v>3</v>
      </c>
      <c r="AI39" s="56">
        <f t="shared" si="21"/>
        <v>0.72635561160151252</v>
      </c>
      <c r="AJ39" s="56">
        <f t="shared" si="30"/>
        <v>6</v>
      </c>
      <c r="AK39" s="56">
        <f t="shared" si="31"/>
        <v>0.92456723604264623</v>
      </c>
      <c r="AL39" s="56">
        <f t="shared" si="28"/>
        <v>9</v>
      </c>
      <c r="AM39" s="56">
        <f t="shared" si="29"/>
        <v>1.0000000000000031</v>
      </c>
      <c r="AO39" s="37" t="str">
        <f t="shared" si="22"/>
        <v/>
      </c>
      <c r="AP39" s="37" t="str">
        <f t="shared" si="23"/>
        <v/>
      </c>
      <c r="AQ39" s="37" t="str">
        <f t="shared" si="24"/>
        <v/>
      </c>
    </row>
    <row r="40" spans="1:43" s="56" customFormat="1" ht="14.1" customHeight="1" x14ac:dyDescent="0.55000000000000004">
      <c r="A40" s="24"/>
      <c r="B40" s="8" t="str">
        <f>IF(E40="","",'ABC analyse'!C39)</f>
        <v/>
      </c>
      <c r="C40" s="9" t="str">
        <f>IF('ABC analyse'!D39="","",'ABC analyse'!D39)</f>
        <v/>
      </c>
      <c r="D40" s="9" t="str">
        <f>IF('ABC analyse'!E39="","",'ABC analyse'!E39)</f>
        <v/>
      </c>
      <c r="E40" s="9" t="str">
        <f>IF('ABC analyse'!G39="","",IF('ABC analyse'!G39=0,Udregninger!AE41,'ABC analyse'!G39+AE41))</f>
        <v/>
      </c>
      <c r="F40" s="26"/>
      <c r="G40" s="10" t="str">
        <f t="shared" si="37"/>
        <v/>
      </c>
      <c r="H40" s="11" t="str">
        <f t="shared" si="32"/>
        <v/>
      </c>
      <c r="I40" s="9" t="str">
        <f t="shared" si="33"/>
        <v/>
      </c>
      <c r="J40" s="12" t="str">
        <f t="shared" si="34"/>
        <v/>
      </c>
      <c r="K40" s="12" t="str">
        <f t="shared" si="35"/>
        <v/>
      </c>
      <c r="L40" s="35" t="str">
        <f t="shared" si="36"/>
        <v/>
      </c>
      <c r="M40" s="12" t="str">
        <f t="shared" ref="M40:M71" si="43">IF(K40="","",K40+M39)</f>
        <v/>
      </c>
      <c r="N40" s="36" t="str">
        <f t="shared" si="15"/>
        <v/>
      </c>
      <c r="O40" s="13" t="str">
        <f t="shared" si="8"/>
        <v/>
      </c>
      <c r="P40" s="24"/>
      <c r="Q40" s="30"/>
      <c r="R40" s="30"/>
      <c r="S40" s="30"/>
      <c r="T40" s="30"/>
      <c r="U40" s="30"/>
      <c r="V40" s="30"/>
      <c r="W40" s="48">
        <f t="shared" ref="W40:W71" si="44">IF(G39="",$X$3,IF(W39=$X$3,0,G39))</f>
        <v>9</v>
      </c>
      <c r="X40" s="43">
        <f t="shared" ref="X40:X71" si="45">IF(W40=$X$3,X39,M39)</f>
        <v>1287450.0000000072</v>
      </c>
      <c r="Y40" s="49" t="str">
        <f t="shared" si="18"/>
        <v/>
      </c>
      <c r="Z40" s="44" t="str">
        <f t="shared" si="38"/>
        <v/>
      </c>
      <c r="AA40" s="50" t="str">
        <f t="shared" si="39"/>
        <v/>
      </c>
      <c r="AB40" s="50" t="str">
        <f t="shared" si="40"/>
        <v/>
      </c>
      <c r="AC40" s="51" t="str">
        <f t="shared" si="41"/>
        <v/>
      </c>
      <c r="AD40" s="65">
        <f t="shared" si="42"/>
        <v>1</v>
      </c>
      <c r="AE40" s="34">
        <v>3.3999999999999998E-9</v>
      </c>
      <c r="AF40" s="37" t="str">
        <f t="shared" ref="AF40:AF71" si="46">IF(OR(AF39=1,AF39=""),"",IF(AF39=1,"",W40/$X$3))</f>
        <v/>
      </c>
      <c r="AG40" s="73" t="str">
        <f t="shared" si="25"/>
        <v/>
      </c>
      <c r="AH40" s="56">
        <f t="shared" si="20"/>
        <v>3</v>
      </c>
      <c r="AI40" s="56">
        <f t="shared" si="21"/>
        <v>0.72635561160151252</v>
      </c>
      <c r="AJ40" s="56">
        <f t="shared" si="30"/>
        <v>6</v>
      </c>
      <c r="AK40" s="56">
        <f t="shared" si="31"/>
        <v>0.92456723604264623</v>
      </c>
      <c r="AL40" s="56">
        <f t="shared" si="28"/>
        <v>9</v>
      </c>
      <c r="AM40" s="56">
        <f t="shared" si="29"/>
        <v>1.0000000000000031</v>
      </c>
      <c r="AO40" s="37" t="str">
        <f t="shared" si="22"/>
        <v/>
      </c>
      <c r="AP40" s="37" t="str">
        <f t="shared" si="23"/>
        <v/>
      </c>
      <c r="AQ40" s="37" t="str">
        <f t="shared" si="24"/>
        <v/>
      </c>
    </row>
    <row r="41" spans="1:43" s="56" customFormat="1" ht="14.1" customHeight="1" x14ac:dyDescent="0.55000000000000004">
      <c r="A41" s="24"/>
      <c r="B41" s="8" t="str">
        <f>IF(E41="","",'ABC analyse'!C40)</f>
        <v/>
      </c>
      <c r="C41" s="9" t="str">
        <f>IF('ABC analyse'!D40="","",'ABC analyse'!D40)</f>
        <v/>
      </c>
      <c r="D41" s="9" t="str">
        <f>IF('ABC analyse'!E40="","",'ABC analyse'!E40)</f>
        <v/>
      </c>
      <c r="E41" s="9" t="str">
        <f>IF('ABC analyse'!G40="","",IF('ABC analyse'!G40=0,Udregninger!AE42,'ABC analyse'!G40+AE42))</f>
        <v/>
      </c>
      <c r="F41" s="26"/>
      <c r="G41" s="10" t="str">
        <f t="shared" si="37"/>
        <v/>
      </c>
      <c r="H41" s="11" t="str">
        <f t="shared" si="32"/>
        <v/>
      </c>
      <c r="I41" s="9" t="str">
        <f t="shared" si="33"/>
        <v/>
      </c>
      <c r="J41" s="12" t="str">
        <f t="shared" si="34"/>
        <v/>
      </c>
      <c r="K41" s="12" t="str">
        <f t="shared" si="35"/>
        <v/>
      </c>
      <c r="L41" s="35" t="str">
        <f t="shared" si="36"/>
        <v/>
      </c>
      <c r="M41" s="12" t="str">
        <f t="shared" si="43"/>
        <v/>
      </c>
      <c r="N41" s="36" t="str">
        <f t="shared" si="15"/>
        <v/>
      </c>
      <c r="O41" s="13" t="str">
        <f t="shared" si="8"/>
        <v/>
      </c>
      <c r="P41" s="24"/>
      <c r="Q41" s="30"/>
      <c r="R41" s="30"/>
      <c r="S41" s="30"/>
      <c r="T41" s="30"/>
      <c r="U41" s="30"/>
      <c r="V41" s="30"/>
      <c r="W41" s="48">
        <f t="shared" si="44"/>
        <v>9</v>
      </c>
      <c r="X41" s="43">
        <f t="shared" si="45"/>
        <v>1287450.0000000072</v>
      </c>
      <c r="Y41" s="49" t="str">
        <f t="shared" si="18"/>
        <v/>
      </c>
      <c r="Z41" s="44" t="str">
        <f t="shared" si="38"/>
        <v/>
      </c>
      <c r="AA41" s="50" t="str">
        <f t="shared" si="39"/>
        <v/>
      </c>
      <c r="AB41" s="50" t="str">
        <f t="shared" si="40"/>
        <v/>
      </c>
      <c r="AC41" s="51" t="str">
        <f t="shared" si="41"/>
        <v/>
      </c>
      <c r="AD41" s="65">
        <f t="shared" si="42"/>
        <v>1</v>
      </c>
      <c r="AE41" s="34">
        <v>3.4999999999999999E-9</v>
      </c>
      <c r="AF41" s="37" t="str">
        <f t="shared" si="46"/>
        <v/>
      </c>
      <c r="AG41" s="73" t="str">
        <f t="shared" si="25"/>
        <v/>
      </c>
      <c r="AH41" s="56">
        <f t="shared" si="20"/>
        <v>3</v>
      </c>
      <c r="AI41" s="56">
        <f t="shared" si="21"/>
        <v>0.72635561160151252</v>
      </c>
      <c r="AJ41" s="56">
        <f t="shared" si="30"/>
        <v>6</v>
      </c>
      <c r="AK41" s="56">
        <f t="shared" si="31"/>
        <v>0.92456723604264623</v>
      </c>
      <c r="AL41" s="56">
        <f t="shared" si="28"/>
        <v>9</v>
      </c>
      <c r="AM41" s="56">
        <f t="shared" si="29"/>
        <v>1.0000000000000031</v>
      </c>
      <c r="AO41" s="37" t="str">
        <f t="shared" si="22"/>
        <v/>
      </c>
      <c r="AP41" s="37" t="str">
        <f t="shared" si="23"/>
        <v/>
      </c>
      <c r="AQ41" s="37" t="str">
        <f t="shared" si="24"/>
        <v/>
      </c>
    </row>
    <row r="42" spans="1:43" s="56" customFormat="1" ht="14.1" customHeight="1" x14ac:dyDescent="0.55000000000000004">
      <c r="A42" s="24"/>
      <c r="B42" s="8" t="str">
        <f>IF(E42="","",'ABC analyse'!C41)</f>
        <v/>
      </c>
      <c r="C42" s="9" t="str">
        <f>IF('ABC analyse'!D41="","",'ABC analyse'!D41)</f>
        <v/>
      </c>
      <c r="D42" s="9" t="str">
        <f>IF('ABC analyse'!E41="","",'ABC analyse'!E41)</f>
        <v/>
      </c>
      <c r="E42" s="9" t="str">
        <f>IF('ABC analyse'!G41="","",IF('ABC analyse'!G41=0,Udregninger!AE43,'ABC analyse'!G41+AE43))</f>
        <v/>
      </c>
      <c r="F42" s="26"/>
      <c r="G42" s="10" t="str">
        <f t="shared" si="37"/>
        <v/>
      </c>
      <c r="H42" s="11" t="str">
        <f t="shared" si="32"/>
        <v/>
      </c>
      <c r="I42" s="9" t="str">
        <f t="shared" si="33"/>
        <v/>
      </c>
      <c r="J42" s="12" t="str">
        <f t="shared" si="34"/>
        <v/>
      </c>
      <c r="K42" s="12" t="str">
        <f t="shared" si="35"/>
        <v/>
      </c>
      <c r="L42" s="35" t="str">
        <f t="shared" si="36"/>
        <v/>
      </c>
      <c r="M42" s="12" t="str">
        <f t="shared" si="43"/>
        <v/>
      </c>
      <c r="N42" s="36" t="str">
        <f t="shared" si="15"/>
        <v/>
      </c>
      <c r="O42" s="13" t="str">
        <f t="shared" si="8"/>
        <v/>
      </c>
      <c r="P42" s="24"/>
      <c r="Q42" s="30"/>
      <c r="R42" s="30"/>
      <c r="S42" s="30"/>
      <c r="T42" s="30"/>
      <c r="U42" s="30"/>
      <c r="V42" s="30"/>
      <c r="W42" s="48">
        <f t="shared" si="44"/>
        <v>9</v>
      </c>
      <c r="X42" s="43">
        <f t="shared" si="45"/>
        <v>1287450.0000000072</v>
      </c>
      <c r="Y42" s="49" t="str">
        <f t="shared" si="18"/>
        <v/>
      </c>
      <c r="Z42" s="44" t="str">
        <f t="shared" si="38"/>
        <v/>
      </c>
      <c r="AA42" s="50" t="str">
        <f t="shared" si="39"/>
        <v/>
      </c>
      <c r="AB42" s="50" t="str">
        <f t="shared" si="40"/>
        <v/>
      </c>
      <c r="AC42" s="51" t="str">
        <f t="shared" si="41"/>
        <v/>
      </c>
      <c r="AD42" s="65">
        <f t="shared" si="42"/>
        <v>1</v>
      </c>
      <c r="AE42" s="34">
        <v>3.6E-9</v>
      </c>
      <c r="AF42" s="37" t="str">
        <f t="shared" si="46"/>
        <v/>
      </c>
      <c r="AG42" s="73" t="str">
        <f t="shared" si="25"/>
        <v/>
      </c>
      <c r="AH42" s="56">
        <f t="shared" si="20"/>
        <v>3</v>
      </c>
      <c r="AI42" s="56">
        <f t="shared" si="21"/>
        <v>0.72635561160151252</v>
      </c>
      <c r="AJ42" s="56">
        <f t="shared" si="30"/>
        <v>6</v>
      </c>
      <c r="AK42" s="56">
        <f t="shared" si="31"/>
        <v>0.92456723604264623</v>
      </c>
      <c r="AL42" s="56">
        <f t="shared" si="28"/>
        <v>9</v>
      </c>
      <c r="AM42" s="56">
        <f t="shared" si="29"/>
        <v>1.0000000000000031</v>
      </c>
      <c r="AO42" s="37" t="str">
        <f t="shared" si="22"/>
        <v/>
      </c>
      <c r="AP42" s="37" t="str">
        <f t="shared" si="23"/>
        <v/>
      </c>
      <c r="AQ42" s="37" t="str">
        <f t="shared" si="24"/>
        <v/>
      </c>
    </row>
    <row r="43" spans="1:43" s="56" customFormat="1" ht="14.1" customHeight="1" x14ac:dyDescent="0.55000000000000004">
      <c r="A43" s="24"/>
      <c r="B43" s="8" t="str">
        <f>IF(E43="","",'ABC analyse'!C42)</f>
        <v/>
      </c>
      <c r="C43" s="9" t="str">
        <f>IF('ABC analyse'!D42="","",'ABC analyse'!D42)</f>
        <v/>
      </c>
      <c r="D43" s="9" t="str">
        <f>IF('ABC analyse'!E42="","",'ABC analyse'!E42)</f>
        <v/>
      </c>
      <c r="E43" s="9" t="str">
        <f>IF('ABC analyse'!G42="","",IF('ABC analyse'!G42=0,Udregninger!AE44,'ABC analyse'!G42+AE44))</f>
        <v/>
      </c>
      <c r="F43" s="26"/>
      <c r="G43" s="10" t="str">
        <f t="shared" si="37"/>
        <v/>
      </c>
      <c r="H43" s="11" t="str">
        <f t="shared" si="32"/>
        <v/>
      </c>
      <c r="I43" s="9" t="str">
        <f t="shared" si="33"/>
        <v/>
      </c>
      <c r="J43" s="12" t="str">
        <f t="shared" si="34"/>
        <v/>
      </c>
      <c r="K43" s="12" t="str">
        <f t="shared" si="35"/>
        <v/>
      </c>
      <c r="L43" s="35" t="str">
        <f t="shared" si="36"/>
        <v/>
      </c>
      <c r="M43" s="12" t="str">
        <f t="shared" si="43"/>
        <v/>
      </c>
      <c r="N43" s="36" t="str">
        <f t="shared" si="15"/>
        <v/>
      </c>
      <c r="O43" s="13" t="str">
        <f t="shared" si="8"/>
        <v/>
      </c>
      <c r="P43" s="24"/>
      <c r="Q43" s="30"/>
      <c r="R43" s="30"/>
      <c r="S43" s="30"/>
      <c r="T43" s="30"/>
      <c r="U43" s="30"/>
      <c r="V43" s="30"/>
      <c r="W43" s="48">
        <f t="shared" si="44"/>
        <v>9</v>
      </c>
      <c r="X43" s="43">
        <f t="shared" si="45"/>
        <v>1287450.0000000072</v>
      </c>
      <c r="Y43" s="49" t="str">
        <f t="shared" si="18"/>
        <v/>
      </c>
      <c r="Z43" s="44" t="str">
        <f t="shared" si="38"/>
        <v/>
      </c>
      <c r="AA43" s="50" t="str">
        <f t="shared" si="39"/>
        <v/>
      </c>
      <c r="AB43" s="50" t="str">
        <f t="shared" si="40"/>
        <v/>
      </c>
      <c r="AC43" s="51" t="str">
        <f t="shared" si="41"/>
        <v/>
      </c>
      <c r="AD43" s="65">
        <f t="shared" si="42"/>
        <v>1</v>
      </c>
      <c r="AE43" s="34">
        <v>3.7E-9</v>
      </c>
      <c r="AF43" s="37" t="str">
        <f t="shared" si="46"/>
        <v/>
      </c>
      <c r="AG43" s="73" t="str">
        <f t="shared" si="25"/>
        <v/>
      </c>
      <c r="AH43" s="56">
        <f t="shared" si="20"/>
        <v>3</v>
      </c>
      <c r="AI43" s="56">
        <f t="shared" si="21"/>
        <v>0.72635561160151252</v>
      </c>
      <c r="AJ43" s="56">
        <f t="shared" si="30"/>
        <v>6</v>
      </c>
      <c r="AK43" s="56">
        <f t="shared" si="31"/>
        <v>0.92456723604264623</v>
      </c>
      <c r="AL43" s="56">
        <f t="shared" si="28"/>
        <v>9</v>
      </c>
      <c r="AM43" s="56">
        <f t="shared" si="29"/>
        <v>1.0000000000000031</v>
      </c>
      <c r="AO43" s="37" t="str">
        <f t="shared" si="22"/>
        <v/>
      </c>
      <c r="AP43" s="37" t="str">
        <f t="shared" si="23"/>
        <v/>
      </c>
      <c r="AQ43" s="37" t="str">
        <f t="shared" si="24"/>
        <v/>
      </c>
    </row>
    <row r="44" spans="1:43" s="56" customFormat="1" ht="14.1" customHeight="1" x14ac:dyDescent="0.55000000000000004">
      <c r="A44" s="24"/>
      <c r="B44" s="8" t="str">
        <f>IF(E44="","",'ABC analyse'!C43)</f>
        <v/>
      </c>
      <c r="C44" s="9" t="str">
        <f>IF('ABC analyse'!D43="","",'ABC analyse'!D43)</f>
        <v/>
      </c>
      <c r="D44" s="9" t="str">
        <f>IF('ABC analyse'!E43="","",'ABC analyse'!E43)</f>
        <v/>
      </c>
      <c r="E44" s="9" t="str">
        <f>IF('ABC analyse'!G43="","",IF('ABC analyse'!G43=0,Udregninger!AE45,'ABC analyse'!G43+AE45))</f>
        <v/>
      </c>
      <c r="F44" s="26"/>
      <c r="G44" s="10" t="str">
        <f t="shared" si="37"/>
        <v/>
      </c>
      <c r="H44" s="11" t="str">
        <f t="shared" si="32"/>
        <v/>
      </c>
      <c r="I44" s="9" t="str">
        <f t="shared" si="33"/>
        <v/>
      </c>
      <c r="J44" s="12" t="str">
        <f t="shared" si="34"/>
        <v/>
      </c>
      <c r="K44" s="12" t="str">
        <f t="shared" si="35"/>
        <v/>
      </c>
      <c r="L44" s="35" t="str">
        <f t="shared" si="36"/>
        <v/>
      </c>
      <c r="M44" s="12" t="str">
        <f t="shared" si="43"/>
        <v/>
      </c>
      <c r="N44" s="36" t="str">
        <f t="shared" si="15"/>
        <v/>
      </c>
      <c r="O44" s="13" t="str">
        <f t="shared" si="8"/>
        <v/>
      </c>
      <c r="P44" s="24"/>
      <c r="Q44" s="30"/>
      <c r="R44" s="30"/>
      <c r="S44" s="30"/>
      <c r="T44" s="30"/>
      <c r="U44" s="30"/>
      <c r="V44" s="30"/>
      <c r="W44" s="48">
        <f t="shared" si="44"/>
        <v>9</v>
      </c>
      <c r="X44" s="43">
        <f t="shared" si="45"/>
        <v>1287450.0000000072</v>
      </c>
      <c r="Y44" s="49" t="str">
        <f t="shared" si="18"/>
        <v/>
      </c>
      <c r="Z44" s="44" t="str">
        <f t="shared" si="38"/>
        <v/>
      </c>
      <c r="AA44" s="50" t="str">
        <f t="shared" si="39"/>
        <v/>
      </c>
      <c r="AB44" s="50" t="str">
        <f t="shared" si="40"/>
        <v/>
      </c>
      <c r="AC44" s="51" t="str">
        <f t="shared" si="41"/>
        <v/>
      </c>
      <c r="AD44" s="65">
        <f t="shared" si="42"/>
        <v>1</v>
      </c>
      <c r="AE44" s="34">
        <v>3.8000000000000001E-9</v>
      </c>
      <c r="AF44" s="37" t="str">
        <f t="shared" si="46"/>
        <v/>
      </c>
      <c r="AG44" s="73" t="str">
        <f t="shared" si="25"/>
        <v/>
      </c>
      <c r="AH44" s="56">
        <f t="shared" si="20"/>
        <v>3</v>
      </c>
      <c r="AI44" s="56">
        <f t="shared" si="21"/>
        <v>0.72635561160151252</v>
      </c>
      <c r="AJ44" s="56">
        <f t="shared" si="30"/>
        <v>6</v>
      </c>
      <c r="AK44" s="56">
        <f t="shared" si="31"/>
        <v>0.92456723604264623</v>
      </c>
      <c r="AL44" s="56">
        <f t="shared" si="28"/>
        <v>9</v>
      </c>
      <c r="AM44" s="56">
        <f t="shared" si="29"/>
        <v>1.0000000000000031</v>
      </c>
      <c r="AO44" s="37" t="str">
        <f t="shared" si="22"/>
        <v/>
      </c>
      <c r="AP44" s="37" t="str">
        <f t="shared" si="23"/>
        <v/>
      </c>
      <c r="AQ44" s="37" t="str">
        <f t="shared" si="24"/>
        <v/>
      </c>
    </row>
    <row r="45" spans="1:43" s="56" customFormat="1" ht="14.1" customHeight="1" x14ac:dyDescent="0.55000000000000004">
      <c r="A45" s="24"/>
      <c r="B45" s="8" t="str">
        <f>IF(E45="","",'ABC analyse'!C44)</f>
        <v/>
      </c>
      <c r="C45" s="9" t="str">
        <f>IF('ABC analyse'!D44="","",'ABC analyse'!D44)</f>
        <v/>
      </c>
      <c r="D45" s="9" t="str">
        <f>IF('ABC analyse'!E44="","",'ABC analyse'!E44)</f>
        <v/>
      </c>
      <c r="E45" s="9" t="str">
        <f>IF('ABC analyse'!G44="","",IF('ABC analyse'!G44=0,Udregninger!AE46,'ABC analyse'!G44+AE46))</f>
        <v/>
      </c>
      <c r="F45" s="26"/>
      <c r="G45" s="10" t="str">
        <f t="shared" si="37"/>
        <v/>
      </c>
      <c r="H45" s="11" t="str">
        <f t="shared" si="32"/>
        <v/>
      </c>
      <c r="I45" s="9" t="str">
        <f t="shared" si="33"/>
        <v/>
      </c>
      <c r="J45" s="12" t="str">
        <f t="shared" si="34"/>
        <v/>
      </c>
      <c r="K45" s="12" t="str">
        <f t="shared" si="35"/>
        <v/>
      </c>
      <c r="L45" s="35" t="str">
        <f t="shared" si="36"/>
        <v/>
      </c>
      <c r="M45" s="12" t="str">
        <f t="shared" si="43"/>
        <v/>
      </c>
      <c r="N45" s="36" t="str">
        <f t="shared" si="15"/>
        <v/>
      </c>
      <c r="O45" s="13" t="str">
        <f t="shared" si="8"/>
        <v/>
      </c>
      <c r="P45" s="24"/>
      <c r="Q45" s="30"/>
      <c r="R45" s="30"/>
      <c r="S45" s="30"/>
      <c r="T45" s="30"/>
      <c r="U45" s="30"/>
      <c r="V45" s="30"/>
      <c r="W45" s="48">
        <f t="shared" si="44"/>
        <v>9</v>
      </c>
      <c r="X45" s="43">
        <f t="shared" si="45"/>
        <v>1287450.0000000072</v>
      </c>
      <c r="Y45" s="49" t="str">
        <f t="shared" si="18"/>
        <v/>
      </c>
      <c r="Z45" s="44" t="str">
        <f t="shared" si="38"/>
        <v/>
      </c>
      <c r="AA45" s="50" t="str">
        <f t="shared" si="39"/>
        <v/>
      </c>
      <c r="AB45" s="50" t="str">
        <f t="shared" si="40"/>
        <v/>
      </c>
      <c r="AC45" s="51" t="str">
        <f t="shared" si="41"/>
        <v/>
      </c>
      <c r="AD45" s="65">
        <f t="shared" si="42"/>
        <v>1</v>
      </c>
      <c r="AE45" s="34">
        <v>3.9000000000000002E-9</v>
      </c>
      <c r="AF45" s="37" t="str">
        <f t="shared" si="46"/>
        <v/>
      </c>
      <c r="AG45" s="73" t="str">
        <f t="shared" si="25"/>
        <v/>
      </c>
      <c r="AH45" s="56">
        <f t="shared" si="20"/>
        <v>3</v>
      </c>
      <c r="AI45" s="56">
        <f t="shared" si="21"/>
        <v>0.72635561160151252</v>
      </c>
      <c r="AJ45" s="56">
        <f t="shared" si="30"/>
        <v>6</v>
      </c>
      <c r="AK45" s="56">
        <f t="shared" si="31"/>
        <v>0.92456723604264623</v>
      </c>
      <c r="AL45" s="56">
        <f t="shared" si="28"/>
        <v>9</v>
      </c>
      <c r="AM45" s="56">
        <f t="shared" si="29"/>
        <v>1.0000000000000031</v>
      </c>
      <c r="AO45" s="37" t="str">
        <f t="shared" si="22"/>
        <v/>
      </c>
      <c r="AP45" s="37" t="str">
        <f t="shared" si="23"/>
        <v/>
      </c>
      <c r="AQ45" s="37" t="str">
        <f t="shared" si="24"/>
        <v/>
      </c>
    </row>
    <row r="46" spans="1:43" s="56" customFormat="1" ht="14.1" customHeight="1" x14ac:dyDescent="0.55000000000000004">
      <c r="A46" s="24"/>
      <c r="B46" s="8" t="str">
        <f>IF(E46="","",'ABC analyse'!C45)</f>
        <v/>
      </c>
      <c r="C46" s="9" t="str">
        <f>IF('ABC analyse'!D45="","",'ABC analyse'!D45)</f>
        <v/>
      </c>
      <c r="D46" s="9" t="str">
        <f>IF('ABC analyse'!E45="","",'ABC analyse'!E45)</f>
        <v/>
      </c>
      <c r="E46" s="9" t="str">
        <f>IF('ABC analyse'!G45="","",IF('ABC analyse'!G45=0,Udregninger!AE47,'ABC analyse'!G45+AE47))</f>
        <v/>
      </c>
      <c r="F46" s="26"/>
      <c r="G46" s="10" t="str">
        <f t="shared" si="37"/>
        <v/>
      </c>
      <c r="H46" s="11" t="str">
        <f t="shared" si="32"/>
        <v/>
      </c>
      <c r="I46" s="9" t="str">
        <f t="shared" si="33"/>
        <v/>
      </c>
      <c r="J46" s="12" t="str">
        <f t="shared" si="34"/>
        <v/>
      </c>
      <c r="K46" s="12" t="str">
        <f t="shared" si="35"/>
        <v/>
      </c>
      <c r="L46" s="35" t="str">
        <f t="shared" si="36"/>
        <v/>
      </c>
      <c r="M46" s="12" t="str">
        <f t="shared" si="43"/>
        <v/>
      </c>
      <c r="N46" s="36" t="str">
        <f t="shared" si="15"/>
        <v/>
      </c>
      <c r="O46" s="13" t="str">
        <f t="shared" si="8"/>
        <v/>
      </c>
      <c r="P46" s="24"/>
      <c r="Q46" s="30"/>
      <c r="R46" s="30"/>
      <c r="S46" s="30"/>
      <c r="T46" s="30"/>
      <c r="U46" s="30"/>
      <c r="V46" s="30"/>
      <c r="W46" s="48">
        <f t="shared" si="44"/>
        <v>9</v>
      </c>
      <c r="X46" s="43">
        <f t="shared" si="45"/>
        <v>1287450.0000000072</v>
      </c>
      <c r="Y46" s="49" t="str">
        <f t="shared" si="18"/>
        <v/>
      </c>
      <c r="Z46" s="44" t="str">
        <f t="shared" si="38"/>
        <v/>
      </c>
      <c r="AA46" s="50" t="str">
        <f t="shared" si="39"/>
        <v/>
      </c>
      <c r="AB46" s="50" t="str">
        <f t="shared" si="40"/>
        <v/>
      </c>
      <c r="AC46" s="51" t="str">
        <f t="shared" si="41"/>
        <v/>
      </c>
      <c r="AD46" s="65">
        <f t="shared" si="42"/>
        <v>1</v>
      </c>
      <c r="AE46" s="34">
        <v>4.0000000000000002E-9</v>
      </c>
      <c r="AF46" s="37" t="str">
        <f t="shared" si="46"/>
        <v/>
      </c>
      <c r="AG46" s="73" t="str">
        <f t="shared" si="25"/>
        <v/>
      </c>
      <c r="AH46" s="56">
        <f t="shared" si="20"/>
        <v>3</v>
      </c>
      <c r="AI46" s="56">
        <f t="shared" si="21"/>
        <v>0.72635561160151252</v>
      </c>
      <c r="AJ46" s="56">
        <f t="shared" si="30"/>
        <v>6</v>
      </c>
      <c r="AK46" s="56">
        <f t="shared" si="31"/>
        <v>0.92456723604264623</v>
      </c>
      <c r="AL46" s="56">
        <f t="shared" si="28"/>
        <v>9</v>
      </c>
      <c r="AM46" s="56">
        <f t="shared" si="29"/>
        <v>1.0000000000000031</v>
      </c>
      <c r="AO46" s="37" t="str">
        <f t="shared" si="22"/>
        <v/>
      </c>
      <c r="AP46" s="37" t="str">
        <f t="shared" si="23"/>
        <v/>
      </c>
      <c r="AQ46" s="37" t="str">
        <f t="shared" si="24"/>
        <v/>
      </c>
    </row>
    <row r="47" spans="1:43" s="56" customFormat="1" ht="14.1" customHeight="1" x14ac:dyDescent="0.55000000000000004">
      <c r="A47" s="24"/>
      <c r="B47" s="8" t="str">
        <f>IF(E47="","",'ABC analyse'!C46)</f>
        <v/>
      </c>
      <c r="C47" s="9" t="str">
        <f>IF('ABC analyse'!D46="","",'ABC analyse'!D46)</f>
        <v/>
      </c>
      <c r="D47" s="9" t="str">
        <f>IF('ABC analyse'!E46="","",'ABC analyse'!E46)</f>
        <v/>
      </c>
      <c r="E47" s="9" t="str">
        <f>IF('ABC analyse'!G46="","",IF('ABC analyse'!G46=0,Udregninger!AE48,'ABC analyse'!G46+AE48))</f>
        <v/>
      </c>
      <c r="F47" s="26"/>
      <c r="G47" s="10" t="str">
        <f t="shared" si="37"/>
        <v/>
      </c>
      <c r="H47" s="11" t="str">
        <f t="shared" si="32"/>
        <v/>
      </c>
      <c r="I47" s="9" t="str">
        <f t="shared" si="33"/>
        <v/>
      </c>
      <c r="J47" s="12" t="str">
        <f t="shared" si="34"/>
        <v/>
      </c>
      <c r="K47" s="12" t="str">
        <f t="shared" si="35"/>
        <v/>
      </c>
      <c r="L47" s="35" t="str">
        <f t="shared" si="36"/>
        <v/>
      </c>
      <c r="M47" s="12" t="str">
        <f t="shared" si="43"/>
        <v/>
      </c>
      <c r="N47" s="36" t="str">
        <f t="shared" si="15"/>
        <v/>
      </c>
      <c r="O47" s="13" t="str">
        <f t="shared" si="8"/>
        <v/>
      </c>
      <c r="P47" s="24"/>
      <c r="Q47" s="30"/>
      <c r="R47" s="30"/>
      <c r="S47" s="30"/>
      <c r="T47" s="30"/>
      <c r="U47" s="30"/>
      <c r="V47" s="30"/>
      <c r="W47" s="48">
        <f t="shared" si="44"/>
        <v>9</v>
      </c>
      <c r="X47" s="43">
        <f t="shared" si="45"/>
        <v>1287450.0000000072</v>
      </c>
      <c r="Y47" s="49" t="str">
        <f t="shared" si="18"/>
        <v/>
      </c>
      <c r="Z47" s="44" t="str">
        <f t="shared" si="38"/>
        <v/>
      </c>
      <c r="AA47" s="50" t="str">
        <f t="shared" si="39"/>
        <v/>
      </c>
      <c r="AB47" s="50" t="str">
        <f t="shared" si="40"/>
        <v/>
      </c>
      <c r="AC47" s="51" t="str">
        <f t="shared" si="41"/>
        <v/>
      </c>
      <c r="AD47" s="65">
        <f t="shared" si="42"/>
        <v>1</v>
      </c>
      <c r="AE47" s="34">
        <v>4.1000000000000003E-9</v>
      </c>
      <c r="AF47" s="37" t="str">
        <f t="shared" si="46"/>
        <v/>
      </c>
      <c r="AG47" s="73" t="str">
        <f t="shared" si="25"/>
        <v/>
      </c>
      <c r="AH47" s="56">
        <f t="shared" si="20"/>
        <v>3</v>
      </c>
      <c r="AI47" s="56">
        <f t="shared" si="21"/>
        <v>0.72635561160151252</v>
      </c>
      <c r="AJ47" s="56">
        <f t="shared" si="30"/>
        <v>6</v>
      </c>
      <c r="AK47" s="56">
        <f t="shared" si="31"/>
        <v>0.92456723604264623</v>
      </c>
      <c r="AL47" s="56">
        <f t="shared" si="28"/>
        <v>9</v>
      </c>
      <c r="AM47" s="56">
        <f t="shared" si="29"/>
        <v>1.0000000000000031</v>
      </c>
      <c r="AO47" s="37" t="str">
        <f t="shared" si="22"/>
        <v/>
      </c>
      <c r="AP47" s="37" t="str">
        <f t="shared" si="23"/>
        <v/>
      </c>
      <c r="AQ47" s="37" t="str">
        <f t="shared" si="24"/>
        <v/>
      </c>
    </row>
    <row r="48" spans="1:43" s="56" customFormat="1" ht="14.1" customHeight="1" x14ac:dyDescent="0.55000000000000004">
      <c r="A48" s="24"/>
      <c r="B48" s="8" t="str">
        <f>IF(E48="","",'ABC analyse'!C47)</f>
        <v/>
      </c>
      <c r="C48" s="9" t="str">
        <f>IF('ABC analyse'!D47="","",'ABC analyse'!D47)</f>
        <v/>
      </c>
      <c r="D48" s="9" t="str">
        <f>IF('ABC analyse'!E47="","",'ABC analyse'!E47)</f>
        <v/>
      </c>
      <c r="E48" s="9" t="str">
        <f>IF('ABC analyse'!G47="","",IF('ABC analyse'!G47=0,Udregninger!AE49,'ABC analyse'!G47+AE49))</f>
        <v/>
      </c>
      <c r="F48" s="26"/>
      <c r="G48" s="10" t="str">
        <f t="shared" si="37"/>
        <v/>
      </c>
      <c r="H48" s="11" t="str">
        <f t="shared" si="32"/>
        <v/>
      </c>
      <c r="I48" s="9" t="str">
        <f t="shared" si="33"/>
        <v/>
      </c>
      <c r="J48" s="12" t="str">
        <f t="shared" si="34"/>
        <v/>
      </c>
      <c r="K48" s="12" t="str">
        <f t="shared" si="35"/>
        <v/>
      </c>
      <c r="L48" s="35" t="str">
        <f t="shared" si="36"/>
        <v/>
      </c>
      <c r="M48" s="12" t="str">
        <f t="shared" si="43"/>
        <v/>
      </c>
      <c r="N48" s="36" t="str">
        <f t="shared" si="15"/>
        <v/>
      </c>
      <c r="O48" s="13" t="str">
        <f t="shared" si="8"/>
        <v/>
      </c>
      <c r="P48" s="24"/>
      <c r="Q48" s="30"/>
      <c r="R48" s="30"/>
      <c r="S48" s="30"/>
      <c r="T48" s="30"/>
      <c r="U48" s="30"/>
      <c r="V48" s="30"/>
      <c r="W48" s="48">
        <f t="shared" si="44"/>
        <v>9</v>
      </c>
      <c r="X48" s="43">
        <f t="shared" si="45"/>
        <v>1287450.0000000072</v>
      </c>
      <c r="Y48" s="49" t="str">
        <f t="shared" si="18"/>
        <v/>
      </c>
      <c r="Z48" s="44" t="str">
        <f t="shared" si="38"/>
        <v/>
      </c>
      <c r="AA48" s="50" t="str">
        <f t="shared" si="39"/>
        <v/>
      </c>
      <c r="AB48" s="50" t="str">
        <f t="shared" si="40"/>
        <v/>
      </c>
      <c r="AC48" s="51" t="str">
        <f t="shared" si="41"/>
        <v/>
      </c>
      <c r="AD48" s="65">
        <f t="shared" si="42"/>
        <v>1</v>
      </c>
      <c r="AE48" s="34">
        <v>4.2000000000000004E-9</v>
      </c>
      <c r="AF48" s="37" t="str">
        <f t="shared" si="46"/>
        <v/>
      </c>
      <c r="AG48" s="73" t="str">
        <f t="shared" si="25"/>
        <v/>
      </c>
      <c r="AH48" s="56">
        <f t="shared" si="20"/>
        <v>3</v>
      </c>
      <c r="AI48" s="56">
        <f t="shared" si="21"/>
        <v>0.72635561160151252</v>
      </c>
      <c r="AJ48" s="56">
        <f t="shared" si="30"/>
        <v>6</v>
      </c>
      <c r="AK48" s="56">
        <f t="shared" si="31"/>
        <v>0.92456723604264623</v>
      </c>
      <c r="AL48" s="56">
        <f t="shared" si="28"/>
        <v>9</v>
      </c>
      <c r="AM48" s="56">
        <f t="shared" si="29"/>
        <v>1.0000000000000031</v>
      </c>
      <c r="AO48" s="37" t="str">
        <f t="shared" si="22"/>
        <v/>
      </c>
      <c r="AP48" s="37" t="str">
        <f t="shared" si="23"/>
        <v/>
      </c>
      <c r="AQ48" s="37" t="str">
        <f t="shared" si="24"/>
        <v/>
      </c>
    </row>
    <row r="49" spans="1:43" s="56" customFormat="1" ht="14.1" customHeight="1" x14ac:dyDescent="0.55000000000000004">
      <c r="A49" s="24"/>
      <c r="B49" s="8" t="str">
        <f>IF(E49="","",'ABC analyse'!C48)</f>
        <v/>
      </c>
      <c r="C49" s="9" t="str">
        <f>IF('ABC analyse'!D48="","",'ABC analyse'!D48)</f>
        <v/>
      </c>
      <c r="D49" s="9" t="str">
        <f>IF('ABC analyse'!E48="","",'ABC analyse'!E48)</f>
        <v/>
      </c>
      <c r="E49" s="9" t="str">
        <f>IF('ABC analyse'!G48="","",IF('ABC analyse'!G48=0,Udregninger!AE50,'ABC analyse'!G48+AE50))</f>
        <v/>
      </c>
      <c r="F49" s="26"/>
      <c r="G49" s="10" t="str">
        <f t="shared" si="37"/>
        <v/>
      </c>
      <c r="H49" s="11" t="str">
        <f t="shared" si="32"/>
        <v/>
      </c>
      <c r="I49" s="9" t="str">
        <f t="shared" si="33"/>
        <v/>
      </c>
      <c r="J49" s="12" t="str">
        <f t="shared" si="34"/>
        <v/>
      </c>
      <c r="K49" s="12" t="str">
        <f t="shared" si="35"/>
        <v/>
      </c>
      <c r="L49" s="35" t="str">
        <f t="shared" si="36"/>
        <v/>
      </c>
      <c r="M49" s="12" t="str">
        <f t="shared" si="43"/>
        <v/>
      </c>
      <c r="N49" s="36" t="str">
        <f t="shared" si="15"/>
        <v/>
      </c>
      <c r="O49" s="13" t="str">
        <f t="shared" si="8"/>
        <v/>
      </c>
      <c r="P49" s="24"/>
      <c r="Q49" s="30"/>
      <c r="R49" s="30"/>
      <c r="S49" s="30"/>
      <c r="T49" s="30"/>
      <c r="U49" s="30"/>
      <c r="V49" s="30"/>
      <c r="W49" s="48">
        <f t="shared" si="44"/>
        <v>9</v>
      </c>
      <c r="X49" s="43">
        <f t="shared" si="45"/>
        <v>1287450.0000000072</v>
      </c>
      <c r="Y49" s="49" t="str">
        <f t="shared" si="18"/>
        <v/>
      </c>
      <c r="Z49" s="44" t="str">
        <f t="shared" si="38"/>
        <v/>
      </c>
      <c r="AA49" s="50" t="str">
        <f t="shared" si="39"/>
        <v/>
      </c>
      <c r="AB49" s="50" t="str">
        <f t="shared" si="40"/>
        <v/>
      </c>
      <c r="AC49" s="51" t="str">
        <f t="shared" si="41"/>
        <v/>
      </c>
      <c r="AD49" s="65">
        <f t="shared" si="42"/>
        <v>1</v>
      </c>
      <c r="AE49" s="34">
        <v>4.2999999999999996E-9</v>
      </c>
      <c r="AF49" s="37" t="str">
        <f t="shared" si="46"/>
        <v/>
      </c>
      <c r="AG49" s="73" t="str">
        <f t="shared" si="25"/>
        <v/>
      </c>
      <c r="AH49" s="56">
        <f t="shared" si="20"/>
        <v>3</v>
      </c>
      <c r="AI49" s="56">
        <f t="shared" si="21"/>
        <v>0.72635561160151252</v>
      </c>
      <c r="AJ49" s="56">
        <f t="shared" si="30"/>
        <v>6</v>
      </c>
      <c r="AK49" s="56">
        <f t="shared" si="31"/>
        <v>0.92456723604264623</v>
      </c>
      <c r="AL49" s="56">
        <f t="shared" si="28"/>
        <v>9</v>
      </c>
      <c r="AM49" s="56">
        <f t="shared" si="29"/>
        <v>1.0000000000000031</v>
      </c>
      <c r="AO49" s="37" t="str">
        <f t="shared" si="22"/>
        <v/>
      </c>
      <c r="AP49" s="37" t="str">
        <f t="shared" si="23"/>
        <v/>
      </c>
      <c r="AQ49" s="37" t="str">
        <f t="shared" si="24"/>
        <v/>
      </c>
    </row>
    <row r="50" spans="1:43" s="56" customFormat="1" ht="14.1" customHeight="1" x14ac:dyDescent="0.55000000000000004">
      <c r="A50" s="24"/>
      <c r="B50" s="8" t="str">
        <f>IF(E50="","",'ABC analyse'!C49)</f>
        <v/>
      </c>
      <c r="C50" s="9" t="str">
        <f>IF('ABC analyse'!D49="","",'ABC analyse'!D49)</f>
        <v/>
      </c>
      <c r="D50" s="9" t="str">
        <f>IF('ABC analyse'!E49="","",'ABC analyse'!E49)</f>
        <v/>
      </c>
      <c r="E50" s="9" t="str">
        <f>IF('ABC analyse'!G49="","",IF('ABC analyse'!G49=0,Udregninger!AE51,'ABC analyse'!G49+AE51))</f>
        <v/>
      </c>
      <c r="F50" s="26"/>
      <c r="G50" s="10" t="str">
        <f t="shared" si="37"/>
        <v/>
      </c>
      <c r="H50" s="11" t="str">
        <f t="shared" si="32"/>
        <v/>
      </c>
      <c r="I50" s="9" t="str">
        <f t="shared" si="33"/>
        <v/>
      </c>
      <c r="J50" s="12" t="str">
        <f t="shared" si="34"/>
        <v/>
      </c>
      <c r="K50" s="12" t="str">
        <f t="shared" si="35"/>
        <v/>
      </c>
      <c r="L50" s="35" t="str">
        <f t="shared" si="36"/>
        <v/>
      </c>
      <c r="M50" s="12" t="str">
        <f t="shared" si="43"/>
        <v/>
      </c>
      <c r="N50" s="36" t="str">
        <f t="shared" si="15"/>
        <v/>
      </c>
      <c r="O50" s="13" t="str">
        <f t="shared" si="8"/>
        <v/>
      </c>
      <c r="P50" s="24"/>
      <c r="Q50" s="30"/>
      <c r="R50" s="30"/>
      <c r="S50" s="30"/>
      <c r="T50" s="30"/>
      <c r="U50" s="30"/>
      <c r="V50" s="30"/>
      <c r="W50" s="48">
        <f t="shared" si="44"/>
        <v>9</v>
      </c>
      <c r="X50" s="43">
        <f t="shared" si="45"/>
        <v>1287450.0000000072</v>
      </c>
      <c r="Y50" s="49" t="str">
        <f t="shared" si="18"/>
        <v/>
      </c>
      <c r="Z50" s="44" t="str">
        <f t="shared" si="38"/>
        <v/>
      </c>
      <c r="AA50" s="50" t="str">
        <f t="shared" si="39"/>
        <v/>
      </c>
      <c r="AB50" s="50" t="str">
        <f t="shared" si="40"/>
        <v/>
      </c>
      <c r="AC50" s="51" t="str">
        <f t="shared" si="41"/>
        <v/>
      </c>
      <c r="AD50" s="65">
        <f t="shared" si="42"/>
        <v>1</v>
      </c>
      <c r="AE50" s="34">
        <v>4.3999999999999997E-9</v>
      </c>
      <c r="AF50" s="37" t="str">
        <f t="shared" si="46"/>
        <v/>
      </c>
      <c r="AG50" s="73" t="str">
        <f t="shared" si="25"/>
        <v/>
      </c>
      <c r="AH50" s="56">
        <f t="shared" si="20"/>
        <v>3</v>
      </c>
      <c r="AI50" s="56">
        <f t="shared" si="21"/>
        <v>0.72635561160151252</v>
      </c>
      <c r="AJ50" s="56">
        <f t="shared" si="30"/>
        <v>6</v>
      </c>
      <c r="AK50" s="56">
        <f t="shared" si="31"/>
        <v>0.92456723604264623</v>
      </c>
      <c r="AL50" s="56">
        <f t="shared" si="28"/>
        <v>9</v>
      </c>
      <c r="AM50" s="56">
        <f t="shared" si="29"/>
        <v>1.0000000000000031</v>
      </c>
      <c r="AO50" s="37" t="str">
        <f t="shared" si="22"/>
        <v/>
      </c>
      <c r="AP50" s="37" t="str">
        <f t="shared" si="23"/>
        <v/>
      </c>
      <c r="AQ50" s="37" t="str">
        <f t="shared" si="24"/>
        <v/>
      </c>
    </row>
    <row r="51" spans="1:43" s="56" customFormat="1" ht="14.1" customHeight="1" x14ac:dyDescent="0.55000000000000004">
      <c r="A51" s="24"/>
      <c r="B51" s="8" t="str">
        <f>IF(E51="","",'ABC analyse'!C50)</f>
        <v/>
      </c>
      <c r="C51" s="9" t="str">
        <f>IF('ABC analyse'!D50="","",'ABC analyse'!D50)</f>
        <v/>
      </c>
      <c r="D51" s="9" t="str">
        <f>IF('ABC analyse'!E50="","",'ABC analyse'!E50)</f>
        <v/>
      </c>
      <c r="E51" s="9" t="str">
        <f>IF('ABC analyse'!G50="","",IF('ABC analyse'!G50=0,Udregninger!AE52,'ABC analyse'!G50+AE52))</f>
        <v/>
      </c>
      <c r="F51" s="26"/>
      <c r="G51" s="10" t="str">
        <f t="shared" si="37"/>
        <v/>
      </c>
      <c r="H51" s="11" t="str">
        <f t="shared" si="32"/>
        <v/>
      </c>
      <c r="I51" s="9" t="str">
        <f t="shared" si="33"/>
        <v/>
      </c>
      <c r="J51" s="12" t="str">
        <f t="shared" si="34"/>
        <v/>
      </c>
      <c r="K51" s="12" t="str">
        <f t="shared" si="35"/>
        <v/>
      </c>
      <c r="L51" s="35" t="str">
        <f t="shared" si="36"/>
        <v/>
      </c>
      <c r="M51" s="12" t="str">
        <f t="shared" si="43"/>
        <v/>
      </c>
      <c r="N51" s="36" t="str">
        <f t="shared" si="15"/>
        <v/>
      </c>
      <c r="O51" s="13" t="str">
        <f t="shared" si="8"/>
        <v/>
      </c>
      <c r="P51" s="24"/>
      <c r="Q51" s="30"/>
      <c r="R51" s="30"/>
      <c r="S51" s="30"/>
      <c r="T51" s="30"/>
      <c r="U51" s="30"/>
      <c r="V51" s="30"/>
      <c r="W51" s="48">
        <f t="shared" si="44"/>
        <v>9</v>
      </c>
      <c r="X51" s="43">
        <f t="shared" si="45"/>
        <v>1287450.0000000072</v>
      </c>
      <c r="Y51" s="49" t="str">
        <f t="shared" si="18"/>
        <v/>
      </c>
      <c r="Z51" s="44" t="str">
        <f t="shared" si="38"/>
        <v/>
      </c>
      <c r="AA51" s="50" t="str">
        <f t="shared" si="39"/>
        <v/>
      </c>
      <c r="AB51" s="50" t="str">
        <f t="shared" si="40"/>
        <v/>
      </c>
      <c r="AC51" s="51" t="str">
        <f t="shared" si="41"/>
        <v/>
      </c>
      <c r="AD51" s="65">
        <f t="shared" si="42"/>
        <v>1</v>
      </c>
      <c r="AE51" s="34">
        <v>4.4999999999999998E-9</v>
      </c>
      <c r="AF51" s="37" t="str">
        <f t="shared" si="46"/>
        <v/>
      </c>
      <c r="AG51" s="73" t="str">
        <f t="shared" si="25"/>
        <v/>
      </c>
      <c r="AH51" s="56">
        <f t="shared" si="20"/>
        <v>3</v>
      </c>
      <c r="AI51" s="56">
        <f t="shared" si="21"/>
        <v>0.72635561160151252</v>
      </c>
      <c r="AJ51" s="56">
        <f t="shared" si="30"/>
        <v>6</v>
      </c>
      <c r="AK51" s="56">
        <f t="shared" si="31"/>
        <v>0.92456723604264623</v>
      </c>
      <c r="AL51" s="56">
        <f t="shared" si="28"/>
        <v>9</v>
      </c>
      <c r="AM51" s="56">
        <f t="shared" si="29"/>
        <v>1.0000000000000031</v>
      </c>
      <c r="AO51" s="37" t="str">
        <f t="shared" si="22"/>
        <v/>
      </c>
      <c r="AP51" s="37" t="str">
        <f t="shared" si="23"/>
        <v/>
      </c>
      <c r="AQ51" s="37" t="str">
        <f t="shared" si="24"/>
        <v/>
      </c>
    </row>
    <row r="52" spans="1:43" s="56" customFormat="1" ht="14.1" customHeight="1" x14ac:dyDescent="0.55000000000000004">
      <c r="A52" s="24"/>
      <c r="B52" s="8" t="str">
        <f>IF(E52="","",'ABC analyse'!C51)</f>
        <v/>
      </c>
      <c r="C52" s="9" t="str">
        <f>IF('ABC analyse'!D51="","",'ABC analyse'!D51)</f>
        <v/>
      </c>
      <c r="D52" s="9" t="str">
        <f>IF('ABC analyse'!E51="","",'ABC analyse'!E51)</f>
        <v/>
      </c>
      <c r="E52" s="9" t="str">
        <f>IF('ABC analyse'!G51="","",IF('ABC analyse'!G51=0,Udregninger!AE53,'ABC analyse'!G51+AE53))</f>
        <v/>
      </c>
      <c r="F52" s="26"/>
      <c r="G52" s="10" t="str">
        <f t="shared" si="37"/>
        <v/>
      </c>
      <c r="H52" s="11" t="str">
        <f t="shared" si="32"/>
        <v/>
      </c>
      <c r="I52" s="9" t="str">
        <f t="shared" si="33"/>
        <v/>
      </c>
      <c r="J52" s="12" t="str">
        <f t="shared" si="34"/>
        <v/>
      </c>
      <c r="K52" s="12" t="str">
        <f t="shared" si="35"/>
        <v/>
      </c>
      <c r="L52" s="35" t="str">
        <f t="shared" si="36"/>
        <v/>
      </c>
      <c r="M52" s="12" t="str">
        <f t="shared" si="43"/>
        <v/>
      </c>
      <c r="N52" s="36" t="str">
        <f t="shared" si="15"/>
        <v/>
      </c>
      <c r="O52" s="13" t="str">
        <f t="shared" si="8"/>
        <v/>
      </c>
      <c r="P52" s="24"/>
      <c r="Q52" s="30"/>
      <c r="R52" s="30"/>
      <c r="S52" s="30"/>
      <c r="T52" s="30"/>
      <c r="U52" s="30"/>
      <c r="V52" s="30"/>
      <c r="W52" s="48">
        <f t="shared" si="44"/>
        <v>9</v>
      </c>
      <c r="X52" s="43">
        <f t="shared" si="45"/>
        <v>1287450.0000000072</v>
      </c>
      <c r="Y52" s="49" t="str">
        <f t="shared" si="18"/>
        <v/>
      </c>
      <c r="Z52" s="44" t="str">
        <f t="shared" si="38"/>
        <v/>
      </c>
      <c r="AA52" s="50" t="str">
        <f t="shared" si="39"/>
        <v/>
      </c>
      <c r="AB52" s="50" t="str">
        <f t="shared" si="40"/>
        <v/>
      </c>
      <c r="AC52" s="51" t="str">
        <f t="shared" si="41"/>
        <v/>
      </c>
      <c r="AD52" s="65">
        <f t="shared" si="42"/>
        <v>1</v>
      </c>
      <c r="AE52" s="34">
        <v>4.5999999999999998E-9</v>
      </c>
      <c r="AF52" s="37" t="str">
        <f t="shared" si="46"/>
        <v/>
      </c>
      <c r="AG52" s="73" t="str">
        <f t="shared" si="25"/>
        <v/>
      </c>
      <c r="AH52" s="56">
        <f t="shared" si="20"/>
        <v>3</v>
      </c>
      <c r="AI52" s="56">
        <f t="shared" si="21"/>
        <v>0.72635561160151252</v>
      </c>
      <c r="AJ52" s="56">
        <f t="shared" si="30"/>
        <v>6</v>
      </c>
      <c r="AK52" s="56">
        <f t="shared" si="31"/>
        <v>0.92456723604264623</v>
      </c>
      <c r="AL52" s="56">
        <f t="shared" si="28"/>
        <v>9</v>
      </c>
      <c r="AM52" s="56">
        <f t="shared" si="29"/>
        <v>1.0000000000000031</v>
      </c>
      <c r="AO52" s="37" t="str">
        <f t="shared" si="22"/>
        <v/>
      </c>
      <c r="AP52" s="37" t="str">
        <f t="shared" si="23"/>
        <v/>
      </c>
      <c r="AQ52" s="37" t="str">
        <f t="shared" si="24"/>
        <v/>
      </c>
    </row>
    <row r="53" spans="1:43" s="56" customFormat="1" ht="14.1" customHeight="1" x14ac:dyDescent="0.55000000000000004">
      <c r="A53" s="24"/>
      <c r="B53" s="8" t="str">
        <f>IF(E53="","",'ABC analyse'!C52)</f>
        <v/>
      </c>
      <c r="C53" s="9" t="str">
        <f>IF('ABC analyse'!D52="","",'ABC analyse'!D52)</f>
        <v/>
      </c>
      <c r="D53" s="9" t="str">
        <f>IF('ABC analyse'!E52="","",'ABC analyse'!E52)</f>
        <v/>
      </c>
      <c r="E53" s="9" t="str">
        <f>IF('ABC analyse'!G52="","",IF('ABC analyse'!G52=0,Udregninger!AE54,'ABC analyse'!G52+AE54))</f>
        <v/>
      </c>
      <c r="F53" s="26"/>
      <c r="G53" s="10" t="str">
        <f t="shared" si="37"/>
        <v/>
      </c>
      <c r="H53" s="11" t="str">
        <f t="shared" si="32"/>
        <v/>
      </c>
      <c r="I53" s="9" t="str">
        <f t="shared" si="33"/>
        <v/>
      </c>
      <c r="J53" s="12" t="str">
        <f t="shared" si="34"/>
        <v/>
      </c>
      <c r="K53" s="12" t="str">
        <f t="shared" si="35"/>
        <v/>
      </c>
      <c r="L53" s="35" t="str">
        <f t="shared" si="36"/>
        <v/>
      </c>
      <c r="M53" s="12" t="str">
        <f t="shared" si="43"/>
        <v/>
      </c>
      <c r="N53" s="36" t="str">
        <f t="shared" si="15"/>
        <v/>
      </c>
      <c r="O53" s="13" t="str">
        <f t="shared" si="8"/>
        <v/>
      </c>
      <c r="P53" s="24"/>
      <c r="Q53" s="30"/>
      <c r="R53" s="30"/>
      <c r="S53" s="30"/>
      <c r="T53" s="30"/>
      <c r="U53" s="30"/>
      <c r="V53" s="30"/>
      <c r="W53" s="48">
        <f t="shared" si="44"/>
        <v>9</v>
      </c>
      <c r="X53" s="43">
        <f t="shared" si="45"/>
        <v>1287450.0000000072</v>
      </c>
      <c r="Y53" s="49" t="str">
        <f t="shared" si="18"/>
        <v/>
      </c>
      <c r="Z53" s="44" t="str">
        <f t="shared" si="38"/>
        <v/>
      </c>
      <c r="AA53" s="50" t="str">
        <f t="shared" si="39"/>
        <v/>
      </c>
      <c r="AB53" s="50" t="str">
        <f t="shared" si="40"/>
        <v/>
      </c>
      <c r="AC53" s="51" t="str">
        <f t="shared" si="41"/>
        <v/>
      </c>
      <c r="AD53" s="65">
        <f t="shared" si="42"/>
        <v>1</v>
      </c>
      <c r="AE53" s="34">
        <v>4.6999999999999999E-9</v>
      </c>
      <c r="AF53" s="37" t="str">
        <f t="shared" si="46"/>
        <v/>
      </c>
      <c r="AG53" s="73" t="str">
        <f t="shared" si="25"/>
        <v/>
      </c>
      <c r="AH53" s="56">
        <f t="shared" si="20"/>
        <v>3</v>
      </c>
      <c r="AI53" s="56">
        <f t="shared" si="21"/>
        <v>0.72635561160151252</v>
      </c>
      <c r="AJ53" s="56">
        <f t="shared" si="30"/>
        <v>6</v>
      </c>
      <c r="AK53" s="56">
        <f t="shared" si="31"/>
        <v>0.92456723604264623</v>
      </c>
      <c r="AL53" s="56">
        <f t="shared" si="28"/>
        <v>9</v>
      </c>
      <c r="AM53" s="56">
        <f t="shared" si="29"/>
        <v>1.0000000000000031</v>
      </c>
      <c r="AO53" s="37" t="str">
        <f t="shared" si="22"/>
        <v/>
      </c>
      <c r="AP53" s="37" t="str">
        <f t="shared" si="23"/>
        <v/>
      </c>
      <c r="AQ53" s="37" t="str">
        <f t="shared" si="24"/>
        <v/>
      </c>
    </row>
    <row r="54" spans="1:43" s="56" customFormat="1" ht="14.1" customHeight="1" x14ac:dyDescent="0.55000000000000004">
      <c r="A54" s="24"/>
      <c r="B54" s="8" t="str">
        <f>IF(E54="","",'ABC analyse'!C53)</f>
        <v/>
      </c>
      <c r="C54" s="9" t="str">
        <f>IF('ABC analyse'!D53="","",'ABC analyse'!D53)</f>
        <v/>
      </c>
      <c r="D54" s="9" t="str">
        <f>IF('ABC analyse'!E53="","",'ABC analyse'!E53)</f>
        <v/>
      </c>
      <c r="E54" s="9" t="str">
        <f>IF('ABC analyse'!G53="","",IF('ABC analyse'!G53=0,Udregninger!AE55,'ABC analyse'!G53+AE55))</f>
        <v/>
      </c>
      <c r="F54" s="26"/>
      <c r="G54" s="10" t="str">
        <f t="shared" si="37"/>
        <v/>
      </c>
      <c r="H54" s="11" t="str">
        <f t="shared" si="32"/>
        <v/>
      </c>
      <c r="I54" s="9" t="str">
        <f t="shared" si="33"/>
        <v/>
      </c>
      <c r="J54" s="12" t="str">
        <f t="shared" si="34"/>
        <v/>
      </c>
      <c r="K54" s="12" t="str">
        <f t="shared" si="35"/>
        <v/>
      </c>
      <c r="L54" s="35" t="str">
        <f t="shared" si="36"/>
        <v/>
      </c>
      <c r="M54" s="12" t="str">
        <f t="shared" si="43"/>
        <v/>
      </c>
      <c r="N54" s="36" t="str">
        <f t="shared" si="15"/>
        <v/>
      </c>
      <c r="O54" s="13" t="str">
        <f t="shared" si="8"/>
        <v/>
      </c>
      <c r="P54" s="24"/>
      <c r="Q54" s="30"/>
      <c r="R54" s="30"/>
      <c r="S54" s="30"/>
      <c r="T54" s="30"/>
      <c r="U54" s="30"/>
      <c r="V54" s="30"/>
      <c r="W54" s="48">
        <f t="shared" si="44"/>
        <v>9</v>
      </c>
      <c r="X54" s="43">
        <f t="shared" si="45"/>
        <v>1287450.0000000072</v>
      </c>
      <c r="Y54" s="49" t="str">
        <f t="shared" si="18"/>
        <v/>
      </c>
      <c r="Z54" s="44" t="str">
        <f t="shared" si="38"/>
        <v/>
      </c>
      <c r="AA54" s="50" t="str">
        <f t="shared" si="39"/>
        <v/>
      </c>
      <c r="AB54" s="50" t="str">
        <f t="shared" si="40"/>
        <v/>
      </c>
      <c r="AC54" s="51" t="str">
        <f t="shared" si="41"/>
        <v/>
      </c>
      <c r="AD54" s="65">
        <f t="shared" si="42"/>
        <v>1</v>
      </c>
      <c r="AE54" s="34">
        <v>4.8E-9</v>
      </c>
      <c r="AF54" s="37" t="str">
        <f t="shared" si="46"/>
        <v/>
      </c>
      <c r="AG54" s="73" t="str">
        <f t="shared" si="25"/>
        <v/>
      </c>
      <c r="AH54" s="56">
        <f t="shared" si="20"/>
        <v>3</v>
      </c>
      <c r="AI54" s="56">
        <f t="shared" si="21"/>
        <v>0.72635561160151252</v>
      </c>
      <c r="AJ54" s="56">
        <f t="shared" si="30"/>
        <v>6</v>
      </c>
      <c r="AK54" s="56">
        <f t="shared" si="31"/>
        <v>0.92456723604264623</v>
      </c>
      <c r="AL54" s="56">
        <f t="shared" si="28"/>
        <v>9</v>
      </c>
      <c r="AM54" s="56">
        <f t="shared" si="29"/>
        <v>1.0000000000000031</v>
      </c>
      <c r="AO54" s="37" t="str">
        <f t="shared" si="22"/>
        <v/>
      </c>
      <c r="AP54" s="37" t="str">
        <f t="shared" si="23"/>
        <v/>
      </c>
      <c r="AQ54" s="37" t="str">
        <f t="shared" si="24"/>
        <v/>
      </c>
    </row>
    <row r="55" spans="1:43" s="56" customFormat="1" ht="14.1" customHeight="1" x14ac:dyDescent="0.55000000000000004">
      <c r="A55" s="24"/>
      <c r="B55" s="8" t="str">
        <f>IF(E55="","",'ABC analyse'!C54)</f>
        <v/>
      </c>
      <c r="C55" s="9" t="str">
        <f>IF('ABC analyse'!D54="","",'ABC analyse'!D54)</f>
        <v/>
      </c>
      <c r="D55" s="9" t="str">
        <f>IF('ABC analyse'!E54="","",'ABC analyse'!E54)</f>
        <v/>
      </c>
      <c r="E55" s="9" t="str">
        <f>IF('ABC analyse'!G54="","",IF('ABC analyse'!G54=0,Udregninger!AE56,'ABC analyse'!G54+AE56))</f>
        <v/>
      </c>
      <c r="F55" s="26"/>
      <c r="G55" s="10" t="str">
        <f t="shared" si="37"/>
        <v/>
      </c>
      <c r="H55" s="11" t="str">
        <f t="shared" si="32"/>
        <v/>
      </c>
      <c r="I55" s="9" t="str">
        <f t="shared" si="33"/>
        <v/>
      </c>
      <c r="J55" s="12" t="str">
        <f t="shared" si="34"/>
        <v/>
      </c>
      <c r="K55" s="12" t="str">
        <f t="shared" si="35"/>
        <v/>
      </c>
      <c r="L55" s="35" t="str">
        <f t="shared" si="36"/>
        <v/>
      </c>
      <c r="M55" s="12" t="str">
        <f t="shared" si="43"/>
        <v/>
      </c>
      <c r="N55" s="36" t="str">
        <f t="shared" si="15"/>
        <v/>
      </c>
      <c r="O55" s="13" t="str">
        <f t="shared" si="8"/>
        <v/>
      </c>
      <c r="P55" s="24"/>
      <c r="Q55" s="30"/>
      <c r="R55" s="30"/>
      <c r="S55" s="30"/>
      <c r="T55" s="30"/>
      <c r="U55" s="30"/>
      <c r="V55" s="30"/>
      <c r="W55" s="48">
        <f t="shared" si="44"/>
        <v>9</v>
      </c>
      <c r="X55" s="43">
        <f t="shared" si="45"/>
        <v>1287450.0000000072</v>
      </c>
      <c r="Y55" s="49" t="str">
        <f t="shared" si="18"/>
        <v/>
      </c>
      <c r="Z55" s="44" t="str">
        <f t="shared" si="38"/>
        <v/>
      </c>
      <c r="AA55" s="50" t="str">
        <f t="shared" si="39"/>
        <v/>
      </c>
      <c r="AB55" s="50" t="str">
        <f t="shared" si="40"/>
        <v/>
      </c>
      <c r="AC55" s="51" t="str">
        <f t="shared" si="41"/>
        <v/>
      </c>
      <c r="AD55" s="65">
        <f t="shared" si="42"/>
        <v>1</v>
      </c>
      <c r="AE55" s="34">
        <v>4.9E-9</v>
      </c>
      <c r="AF55" s="37" t="str">
        <f t="shared" si="46"/>
        <v/>
      </c>
      <c r="AG55" s="73" t="str">
        <f t="shared" si="25"/>
        <v/>
      </c>
      <c r="AH55" s="56">
        <f t="shared" si="20"/>
        <v>3</v>
      </c>
      <c r="AI55" s="56">
        <f t="shared" si="21"/>
        <v>0.72635561160151252</v>
      </c>
      <c r="AJ55" s="56">
        <f t="shared" si="30"/>
        <v>6</v>
      </c>
      <c r="AK55" s="56">
        <f t="shared" si="31"/>
        <v>0.92456723604264623</v>
      </c>
      <c r="AL55" s="56">
        <f t="shared" si="28"/>
        <v>9</v>
      </c>
      <c r="AM55" s="56">
        <f t="shared" si="29"/>
        <v>1.0000000000000031</v>
      </c>
      <c r="AO55" s="37" t="str">
        <f t="shared" si="22"/>
        <v/>
      </c>
      <c r="AP55" s="37" t="str">
        <f t="shared" si="23"/>
        <v/>
      </c>
      <c r="AQ55" s="37" t="str">
        <f t="shared" si="24"/>
        <v/>
      </c>
    </row>
    <row r="56" spans="1:43" s="56" customFormat="1" ht="14.1" customHeight="1" x14ac:dyDescent="0.55000000000000004">
      <c r="A56" s="24"/>
      <c r="B56" s="8" t="str">
        <f>IF(E56="","",'ABC analyse'!C55)</f>
        <v/>
      </c>
      <c r="C56" s="9" t="str">
        <f>IF('ABC analyse'!D55="","",'ABC analyse'!D55)</f>
        <v/>
      </c>
      <c r="D56" s="9" t="str">
        <f>IF('ABC analyse'!E55="","",'ABC analyse'!E55)</f>
        <v/>
      </c>
      <c r="E56" s="9" t="str">
        <f>IF('ABC analyse'!G55="","",IF('ABC analyse'!G55=0,Udregninger!AE57,'ABC analyse'!G55+AE57))</f>
        <v/>
      </c>
      <c r="F56" s="26"/>
      <c r="G56" s="10" t="str">
        <f t="shared" si="37"/>
        <v/>
      </c>
      <c r="H56" s="11" t="str">
        <f t="shared" si="32"/>
        <v/>
      </c>
      <c r="I56" s="9" t="str">
        <f t="shared" si="33"/>
        <v/>
      </c>
      <c r="J56" s="12" t="str">
        <f t="shared" si="34"/>
        <v/>
      </c>
      <c r="K56" s="12" t="str">
        <f t="shared" si="35"/>
        <v/>
      </c>
      <c r="L56" s="35" t="str">
        <f t="shared" si="36"/>
        <v/>
      </c>
      <c r="M56" s="12" t="str">
        <f t="shared" si="43"/>
        <v/>
      </c>
      <c r="N56" s="36" t="str">
        <f t="shared" si="15"/>
        <v/>
      </c>
      <c r="O56" s="13" t="str">
        <f t="shared" si="8"/>
        <v/>
      </c>
      <c r="P56" s="24"/>
      <c r="Q56" s="30"/>
      <c r="R56" s="30"/>
      <c r="S56" s="30"/>
      <c r="T56" s="30"/>
      <c r="U56" s="30"/>
      <c r="V56" s="30"/>
      <c r="W56" s="48">
        <f t="shared" si="44"/>
        <v>9</v>
      </c>
      <c r="X56" s="43">
        <f t="shared" si="45"/>
        <v>1287450.0000000072</v>
      </c>
      <c r="Y56" s="49" t="str">
        <f t="shared" si="18"/>
        <v/>
      </c>
      <c r="Z56" s="44" t="str">
        <f t="shared" si="38"/>
        <v/>
      </c>
      <c r="AA56" s="50" t="str">
        <f t="shared" si="39"/>
        <v/>
      </c>
      <c r="AB56" s="50" t="str">
        <f t="shared" si="40"/>
        <v/>
      </c>
      <c r="AC56" s="51" t="str">
        <f t="shared" si="41"/>
        <v/>
      </c>
      <c r="AD56" s="65">
        <f t="shared" si="42"/>
        <v>1</v>
      </c>
      <c r="AE56" s="34">
        <v>5.0000000000000001E-9</v>
      </c>
      <c r="AF56" s="37" t="str">
        <f t="shared" si="46"/>
        <v/>
      </c>
      <c r="AG56" s="73" t="str">
        <f t="shared" si="25"/>
        <v/>
      </c>
      <c r="AH56" s="56">
        <f t="shared" si="20"/>
        <v>3</v>
      </c>
      <c r="AI56" s="56">
        <f t="shared" si="21"/>
        <v>0.72635561160151252</v>
      </c>
      <c r="AJ56" s="56">
        <f t="shared" si="30"/>
        <v>6</v>
      </c>
      <c r="AK56" s="56">
        <f t="shared" si="31"/>
        <v>0.92456723604264623</v>
      </c>
      <c r="AL56" s="56">
        <f t="shared" si="28"/>
        <v>9</v>
      </c>
      <c r="AM56" s="56">
        <f t="shared" si="29"/>
        <v>1.0000000000000031</v>
      </c>
      <c r="AO56" s="37" t="str">
        <f t="shared" si="22"/>
        <v/>
      </c>
      <c r="AP56" s="37" t="str">
        <f t="shared" si="23"/>
        <v/>
      </c>
      <c r="AQ56" s="37" t="str">
        <f t="shared" si="24"/>
        <v/>
      </c>
    </row>
    <row r="57" spans="1:43" s="56" customFormat="1" ht="14.1" customHeight="1" x14ac:dyDescent="0.55000000000000004">
      <c r="A57" s="24"/>
      <c r="B57" s="8" t="str">
        <f>IF(E57="","",'ABC analyse'!C56)</f>
        <v/>
      </c>
      <c r="C57" s="9" t="str">
        <f>IF('ABC analyse'!D56="","",'ABC analyse'!D56)</f>
        <v/>
      </c>
      <c r="D57" s="9" t="str">
        <f>IF('ABC analyse'!E56="","",'ABC analyse'!E56)</f>
        <v/>
      </c>
      <c r="E57" s="9" t="str">
        <f>IF('ABC analyse'!G56="","",IF('ABC analyse'!G56=0,Udregninger!AE58,'ABC analyse'!G56+AE58))</f>
        <v/>
      </c>
      <c r="F57" s="26"/>
      <c r="G57" s="10" t="str">
        <f t="shared" si="37"/>
        <v/>
      </c>
      <c r="H57" s="11" t="str">
        <f t="shared" si="32"/>
        <v/>
      </c>
      <c r="I57" s="9" t="str">
        <f t="shared" si="33"/>
        <v/>
      </c>
      <c r="J57" s="12" t="str">
        <f t="shared" si="34"/>
        <v/>
      </c>
      <c r="K57" s="12" t="str">
        <f t="shared" si="35"/>
        <v/>
      </c>
      <c r="L57" s="35" t="str">
        <f t="shared" si="36"/>
        <v/>
      </c>
      <c r="M57" s="12" t="str">
        <f t="shared" si="43"/>
        <v/>
      </c>
      <c r="N57" s="36" t="str">
        <f t="shared" si="15"/>
        <v/>
      </c>
      <c r="O57" s="13" t="str">
        <f t="shared" si="8"/>
        <v/>
      </c>
      <c r="P57" s="24"/>
      <c r="Q57" s="30"/>
      <c r="R57" s="30"/>
      <c r="S57" s="30"/>
      <c r="T57" s="30"/>
      <c r="U57" s="30"/>
      <c r="V57" s="30"/>
      <c r="W57" s="48">
        <f t="shared" si="44"/>
        <v>9</v>
      </c>
      <c r="X57" s="43">
        <f t="shared" si="45"/>
        <v>1287450.0000000072</v>
      </c>
      <c r="Y57" s="49" t="str">
        <f t="shared" si="18"/>
        <v/>
      </c>
      <c r="Z57" s="44" t="str">
        <f t="shared" si="38"/>
        <v/>
      </c>
      <c r="AA57" s="50" t="str">
        <f t="shared" si="39"/>
        <v/>
      </c>
      <c r="AB57" s="50" t="str">
        <f t="shared" si="40"/>
        <v/>
      </c>
      <c r="AC57" s="51" t="str">
        <f t="shared" si="41"/>
        <v/>
      </c>
      <c r="AD57" s="65">
        <f t="shared" si="42"/>
        <v>1</v>
      </c>
      <c r="AE57" s="34">
        <v>5.1000000000000002E-9</v>
      </c>
      <c r="AF57" s="37" t="str">
        <f t="shared" si="46"/>
        <v/>
      </c>
      <c r="AG57" s="73" t="str">
        <f t="shared" si="25"/>
        <v/>
      </c>
      <c r="AH57" s="56">
        <f t="shared" si="20"/>
        <v>3</v>
      </c>
      <c r="AI57" s="56">
        <f t="shared" si="21"/>
        <v>0.72635561160151252</v>
      </c>
      <c r="AJ57" s="56">
        <f t="shared" si="30"/>
        <v>6</v>
      </c>
      <c r="AK57" s="56">
        <f t="shared" si="31"/>
        <v>0.92456723604264623</v>
      </c>
      <c r="AL57" s="56">
        <f t="shared" si="28"/>
        <v>9</v>
      </c>
      <c r="AM57" s="56">
        <f t="shared" si="29"/>
        <v>1.0000000000000031</v>
      </c>
      <c r="AO57" s="37" t="str">
        <f t="shared" si="22"/>
        <v/>
      </c>
      <c r="AP57" s="37" t="str">
        <f t="shared" si="23"/>
        <v/>
      </c>
      <c r="AQ57" s="37" t="str">
        <f t="shared" si="24"/>
        <v/>
      </c>
    </row>
    <row r="58" spans="1:43" s="56" customFormat="1" ht="14.1" customHeight="1" x14ac:dyDescent="0.55000000000000004">
      <c r="A58" s="24"/>
      <c r="B58" s="8" t="str">
        <f>IF(E58="","",'ABC analyse'!C57)</f>
        <v/>
      </c>
      <c r="C58" s="9" t="str">
        <f>IF('ABC analyse'!D57="","",'ABC analyse'!D57)</f>
        <v/>
      </c>
      <c r="D58" s="9" t="str">
        <f>IF('ABC analyse'!E57="","",'ABC analyse'!E57)</f>
        <v/>
      </c>
      <c r="E58" s="9" t="str">
        <f>IF('ABC analyse'!G57="","",IF('ABC analyse'!G57=0,Udregninger!AE59,'ABC analyse'!G57+AE59))</f>
        <v/>
      </c>
      <c r="F58" s="26"/>
      <c r="G58" s="10" t="str">
        <f t="shared" si="37"/>
        <v/>
      </c>
      <c r="H58" s="11" t="str">
        <f t="shared" si="32"/>
        <v/>
      </c>
      <c r="I58" s="9" t="str">
        <f t="shared" si="33"/>
        <v/>
      </c>
      <c r="J58" s="12" t="str">
        <f t="shared" si="34"/>
        <v/>
      </c>
      <c r="K58" s="12" t="str">
        <f t="shared" si="35"/>
        <v/>
      </c>
      <c r="L58" s="35" t="str">
        <f t="shared" si="36"/>
        <v/>
      </c>
      <c r="M58" s="12" t="str">
        <f t="shared" si="43"/>
        <v/>
      </c>
      <c r="N58" s="36" t="str">
        <f t="shared" si="15"/>
        <v/>
      </c>
      <c r="O58" s="13" t="str">
        <f t="shared" si="8"/>
        <v/>
      </c>
      <c r="P58" s="24"/>
      <c r="Q58" s="30"/>
      <c r="R58" s="30"/>
      <c r="S58" s="30"/>
      <c r="T58" s="30"/>
      <c r="U58" s="30"/>
      <c r="V58" s="30"/>
      <c r="W58" s="48">
        <f t="shared" si="44"/>
        <v>9</v>
      </c>
      <c r="X58" s="43">
        <f t="shared" si="45"/>
        <v>1287450.0000000072</v>
      </c>
      <c r="Y58" s="49" t="str">
        <f t="shared" si="18"/>
        <v/>
      </c>
      <c r="Z58" s="44" t="str">
        <f t="shared" si="38"/>
        <v/>
      </c>
      <c r="AA58" s="50" t="str">
        <f t="shared" si="39"/>
        <v/>
      </c>
      <c r="AB58" s="50" t="str">
        <f t="shared" si="40"/>
        <v/>
      </c>
      <c r="AC58" s="51" t="str">
        <f t="shared" si="41"/>
        <v/>
      </c>
      <c r="AD58" s="65">
        <f t="shared" si="42"/>
        <v>1</v>
      </c>
      <c r="AE58" s="34">
        <v>5.2000000000000002E-9</v>
      </c>
      <c r="AF58" s="37" t="str">
        <f t="shared" si="46"/>
        <v/>
      </c>
      <c r="AG58" s="73" t="str">
        <f t="shared" si="25"/>
        <v/>
      </c>
      <c r="AH58" s="56">
        <f t="shared" si="20"/>
        <v>3</v>
      </c>
      <c r="AI58" s="56">
        <f t="shared" si="21"/>
        <v>0.72635561160151252</v>
      </c>
      <c r="AJ58" s="56">
        <f t="shared" si="30"/>
        <v>6</v>
      </c>
      <c r="AK58" s="56">
        <f t="shared" si="31"/>
        <v>0.92456723604264623</v>
      </c>
      <c r="AL58" s="56">
        <f t="shared" si="28"/>
        <v>9</v>
      </c>
      <c r="AM58" s="56">
        <f t="shared" si="29"/>
        <v>1.0000000000000031</v>
      </c>
      <c r="AO58" s="37" t="str">
        <f t="shared" si="22"/>
        <v/>
      </c>
      <c r="AP58" s="37" t="str">
        <f t="shared" si="23"/>
        <v/>
      </c>
      <c r="AQ58" s="37" t="str">
        <f t="shared" si="24"/>
        <v/>
      </c>
    </row>
    <row r="59" spans="1:43" s="56" customFormat="1" ht="14.1" customHeight="1" x14ac:dyDescent="0.55000000000000004">
      <c r="A59" s="24"/>
      <c r="B59" s="8" t="str">
        <f>IF(E59="","",'ABC analyse'!C58)</f>
        <v/>
      </c>
      <c r="C59" s="9" t="str">
        <f>IF('ABC analyse'!D58="","",'ABC analyse'!D58)</f>
        <v/>
      </c>
      <c r="D59" s="9" t="str">
        <f>IF('ABC analyse'!E58="","",'ABC analyse'!E58)</f>
        <v/>
      </c>
      <c r="E59" s="9" t="str">
        <f>IF('ABC analyse'!G58="","",IF('ABC analyse'!G58=0,Udregninger!AE60,'ABC analyse'!G58+AE60))</f>
        <v/>
      </c>
      <c r="F59" s="26"/>
      <c r="G59" s="10" t="str">
        <f t="shared" si="37"/>
        <v/>
      </c>
      <c r="H59" s="11" t="str">
        <f t="shared" si="32"/>
        <v/>
      </c>
      <c r="I59" s="9" t="str">
        <f t="shared" si="33"/>
        <v/>
      </c>
      <c r="J59" s="12" t="str">
        <f t="shared" si="34"/>
        <v/>
      </c>
      <c r="K59" s="12" t="str">
        <f t="shared" si="35"/>
        <v/>
      </c>
      <c r="L59" s="35" t="str">
        <f t="shared" si="36"/>
        <v/>
      </c>
      <c r="M59" s="12" t="str">
        <f t="shared" si="43"/>
        <v/>
      </c>
      <c r="N59" s="36" t="str">
        <f t="shared" si="15"/>
        <v/>
      </c>
      <c r="O59" s="13" t="str">
        <f t="shared" si="8"/>
        <v/>
      </c>
      <c r="P59" s="24"/>
      <c r="Q59" s="30"/>
      <c r="R59" s="30"/>
      <c r="S59" s="30"/>
      <c r="T59" s="30"/>
      <c r="U59" s="30"/>
      <c r="V59" s="30"/>
      <c r="W59" s="48">
        <f t="shared" si="44"/>
        <v>9</v>
      </c>
      <c r="X59" s="43">
        <f t="shared" si="45"/>
        <v>1287450.0000000072</v>
      </c>
      <c r="Y59" s="49" t="str">
        <f t="shared" si="18"/>
        <v/>
      </c>
      <c r="Z59" s="44" t="str">
        <f t="shared" si="38"/>
        <v/>
      </c>
      <c r="AA59" s="50" t="str">
        <f t="shared" si="39"/>
        <v/>
      </c>
      <c r="AB59" s="50" t="str">
        <f t="shared" si="40"/>
        <v/>
      </c>
      <c r="AC59" s="51" t="str">
        <f t="shared" si="41"/>
        <v/>
      </c>
      <c r="AD59" s="65">
        <f t="shared" si="42"/>
        <v>1</v>
      </c>
      <c r="AE59" s="34">
        <v>5.3000000000000003E-9</v>
      </c>
      <c r="AF59" s="37" t="str">
        <f t="shared" si="46"/>
        <v/>
      </c>
      <c r="AG59" s="73" t="str">
        <f t="shared" si="25"/>
        <v/>
      </c>
      <c r="AH59" s="56">
        <f t="shared" si="20"/>
        <v>3</v>
      </c>
      <c r="AI59" s="56">
        <f t="shared" si="21"/>
        <v>0.72635561160151252</v>
      </c>
      <c r="AJ59" s="56">
        <f t="shared" si="30"/>
        <v>6</v>
      </c>
      <c r="AK59" s="56">
        <f t="shared" si="31"/>
        <v>0.92456723604264623</v>
      </c>
      <c r="AL59" s="56">
        <f t="shared" si="28"/>
        <v>9</v>
      </c>
      <c r="AM59" s="56">
        <f t="shared" si="29"/>
        <v>1.0000000000000031</v>
      </c>
      <c r="AO59" s="37" t="str">
        <f t="shared" si="22"/>
        <v/>
      </c>
      <c r="AP59" s="37" t="str">
        <f t="shared" si="23"/>
        <v/>
      </c>
      <c r="AQ59" s="37" t="str">
        <f t="shared" si="24"/>
        <v/>
      </c>
    </row>
    <row r="60" spans="1:43" s="56" customFormat="1" ht="14.1" customHeight="1" x14ac:dyDescent="0.55000000000000004">
      <c r="A60" s="24"/>
      <c r="B60" s="8" t="str">
        <f>IF(E60="","",'ABC analyse'!C59)</f>
        <v/>
      </c>
      <c r="C60" s="9" t="str">
        <f>IF('ABC analyse'!D59="","",'ABC analyse'!D59)</f>
        <v/>
      </c>
      <c r="D60" s="9" t="str">
        <f>IF('ABC analyse'!E59="","",'ABC analyse'!E59)</f>
        <v/>
      </c>
      <c r="E60" s="9" t="str">
        <f>IF('ABC analyse'!G59="","",IF('ABC analyse'!G59=0,Udregninger!AE61,'ABC analyse'!G59+AE61))</f>
        <v/>
      </c>
      <c r="F60" s="26"/>
      <c r="G60" s="10" t="str">
        <f t="shared" si="37"/>
        <v/>
      </c>
      <c r="H60" s="11" t="str">
        <f t="shared" si="32"/>
        <v/>
      </c>
      <c r="I60" s="9" t="str">
        <f t="shared" si="33"/>
        <v/>
      </c>
      <c r="J60" s="12" t="str">
        <f t="shared" si="34"/>
        <v/>
      </c>
      <c r="K60" s="12" t="str">
        <f t="shared" si="35"/>
        <v/>
      </c>
      <c r="L60" s="35" t="str">
        <f t="shared" si="36"/>
        <v/>
      </c>
      <c r="M60" s="12" t="str">
        <f t="shared" si="43"/>
        <v/>
      </c>
      <c r="N60" s="36" t="str">
        <f t="shared" si="15"/>
        <v/>
      </c>
      <c r="O60" s="13" t="str">
        <f t="shared" si="8"/>
        <v/>
      </c>
      <c r="P60" s="24"/>
      <c r="Q60" s="30"/>
      <c r="R60" s="30"/>
      <c r="S60" s="30"/>
      <c r="T60" s="30"/>
      <c r="U60" s="30"/>
      <c r="V60" s="30"/>
      <c r="W60" s="48">
        <f t="shared" si="44"/>
        <v>9</v>
      </c>
      <c r="X60" s="43">
        <f t="shared" si="45"/>
        <v>1287450.0000000072</v>
      </c>
      <c r="Y60" s="49" t="str">
        <f t="shared" si="18"/>
        <v/>
      </c>
      <c r="Z60" s="44" t="str">
        <f t="shared" si="38"/>
        <v/>
      </c>
      <c r="AA60" s="50" t="str">
        <f t="shared" si="39"/>
        <v/>
      </c>
      <c r="AB60" s="50" t="str">
        <f t="shared" si="40"/>
        <v/>
      </c>
      <c r="AC60" s="51" t="str">
        <f t="shared" si="41"/>
        <v/>
      </c>
      <c r="AD60" s="65">
        <f t="shared" si="42"/>
        <v>1</v>
      </c>
      <c r="AE60" s="34">
        <v>5.4000000000000004E-9</v>
      </c>
      <c r="AF60" s="37" t="str">
        <f t="shared" si="46"/>
        <v/>
      </c>
      <c r="AG60" s="73" t="str">
        <f t="shared" si="25"/>
        <v/>
      </c>
      <c r="AH60" s="56">
        <f t="shared" si="20"/>
        <v>3</v>
      </c>
      <c r="AI60" s="56">
        <f t="shared" si="21"/>
        <v>0.72635561160151252</v>
      </c>
      <c r="AJ60" s="56">
        <f t="shared" si="30"/>
        <v>6</v>
      </c>
      <c r="AK60" s="56">
        <f t="shared" si="31"/>
        <v>0.92456723604264623</v>
      </c>
      <c r="AL60" s="56">
        <f t="shared" si="28"/>
        <v>9</v>
      </c>
      <c r="AM60" s="56">
        <f t="shared" si="29"/>
        <v>1.0000000000000031</v>
      </c>
      <c r="AO60" s="37" t="str">
        <f t="shared" si="22"/>
        <v/>
      </c>
      <c r="AP60" s="37" t="str">
        <f t="shared" si="23"/>
        <v/>
      </c>
      <c r="AQ60" s="37" t="str">
        <f t="shared" si="24"/>
        <v/>
      </c>
    </row>
    <row r="61" spans="1:43" s="56" customFormat="1" ht="14.1" customHeight="1" x14ac:dyDescent="0.55000000000000004">
      <c r="A61" s="24"/>
      <c r="B61" s="8" t="str">
        <f>IF(E61="","",'ABC analyse'!C60)</f>
        <v/>
      </c>
      <c r="C61" s="9" t="str">
        <f>IF('ABC analyse'!D60="","",'ABC analyse'!D60)</f>
        <v/>
      </c>
      <c r="D61" s="9" t="str">
        <f>IF('ABC analyse'!E60="","",'ABC analyse'!E60)</f>
        <v/>
      </c>
      <c r="E61" s="9" t="str">
        <f>IF('ABC analyse'!G60="","",IF('ABC analyse'!G60=0,Udregninger!AE62,'ABC analyse'!G60+AE62))</f>
        <v/>
      </c>
      <c r="F61" s="26"/>
      <c r="G61" s="10" t="str">
        <f t="shared" si="37"/>
        <v/>
      </c>
      <c r="H61" s="11" t="str">
        <f t="shared" si="32"/>
        <v/>
      </c>
      <c r="I61" s="9" t="str">
        <f t="shared" si="33"/>
        <v/>
      </c>
      <c r="J61" s="12" t="str">
        <f t="shared" si="34"/>
        <v/>
      </c>
      <c r="K61" s="12" t="str">
        <f t="shared" si="35"/>
        <v/>
      </c>
      <c r="L61" s="35" t="str">
        <f t="shared" si="36"/>
        <v/>
      </c>
      <c r="M61" s="12" t="str">
        <f t="shared" si="43"/>
        <v/>
      </c>
      <c r="N61" s="36" t="str">
        <f t="shared" si="15"/>
        <v/>
      </c>
      <c r="O61" s="13" t="str">
        <f t="shared" si="8"/>
        <v/>
      </c>
      <c r="P61" s="24"/>
      <c r="Q61" s="30"/>
      <c r="R61" s="30"/>
      <c r="S61" s="30"/>
      <c r="T61" s="30"/>
      <c r="U61" s="30"/>
      <c r="V61" s="30"/>
      <c r="W61" s="48">
        <f t="shared" si="44"/>
        <v>9</v>
      </c>
      <c r="X61" s="43">
        <f t="shared" si="45"/>
        <v>1287450.0000000072</v>
      </c>
      <c r="Y61" s="49" t="str">
        <f t="shared" si="18"/>
        <v/>
      </c>
      <c r="Z61" s="44" t="str">
        <f t="shared" si="38"/>
        <v/>
      </c>
      <c r="AA61" s="50" t="str">
        <f t="shared" si="39"/>
        <v/>
      </c>
      <c r="AB61" s="50" t="str">
        <f t="shared" si="40"/>
        <v/>
      </c>
      <c r="AC61" s="51" t="str">
        <f t="shared" si="41"/>
        <v/>
      </c>
      <c r="AD61" s="65">
        <f t="shared" si="42"/>
        <v>1</v>
      </c>
      <c r="AE61" s="34">
        <v>5.4999999999999996E-9</v>
      </c>
      <c r="AF61" s="37" t="str">
        <f t="shared" si="46"/>
        <v/>
      </c>
      <c r="AG61" s="73" t="str">
        <f t="shared" si="25"/>
        <v/>
      </c>
      <c r="AH61" s="56">
        <f t="shared" si="20"/>
        <v>3</v>
      </c>
      <c r="AI61" s="56">
        <f t="shared" si="21"/>
        <v>0.72635561160151252</v>
      </c>
      <c r="AJ61" s="56">
        <f t="shared" si="30"/>
        <v>6</v>
      </c>
      <c r="AK61" s="56">
        <f t="shared" si="31"/>
        <v>0.92456723604264623</v>
      </c>
      <c r="AL61" s="56">
        <f t="shared" si="28"/>
        <v>9</v>
      </c>
      <c r="AM61" s="56">
        <f t="shared" si="29"/>
        <v>1.0000000000000031</v>
      </c>
      <c r="AO61" s="37" t="str">
        <f t="shared" si="22"/>
        <v/>
      </c>
      <c r="AP61" s="37" t="str">
        <f t="shared" si="23"/>
        <v/>
      </c>
      <c r="AQ61" s="37" t="str">
        <f t="shared" si="24"/>
        <v/>
      </c>
    </row>
    <row r="62" spans="1:43" s="56" customFormat="1" ht="14.1" customHeight="1" x14ac:dyDescent="0.55000000000000004">
      <c r="A62" s="24"/>
      <c r="B62" s="8" t="str">
        <f>IF(E62="","",'ABC analyse'!C61)</f>
        <v/>
      </c>
      <c r="C62" s="9" t="str">
        <f>IF('ABC analyse'!D61="","",'ABC analyse'!D61)</f>
        <v/>
      </c>
      <c r="D62" s="9" t="str">
        <f>IF('ABC analyse'!E61="","",'ABC analyse'!E61)</f>
        <v/>
      </c>
      <c r="E62" s="9" t="str">
        <f>IF('ABC analyse'!G61="","",IF('ABC analyse'!G61=0,Udregninger!AE63,'ABC analyse'!G61+AE63))</f>
        <v/>
      </c>
      <c r="F62" s="26"/>
      <c r="G62" s="10" t="str">
        <f t="shared" si="37"/>
        <v/>
      </c>
      <c r="H62" s="11" t="str">
        <f t="shared" si="32"/>
        <v/>
      </c>
      <c r="I62" s="9" t="str">
        <f t="shared" si="33"/>
        <v/>
      </c>
      <c r="J62" s="12" t="str">
        <f t="shared" si="34"/>
        <v/>
      </c>
      <c r="K62" s="12" t="str">
        <f t="shared" si="35"/>
        <v/>
      </c>
      <c r="L62" s="35" t="str">
        <f t="shared" si="36"/>
        <v/>
      </c>
      <c r="M62" s="12" t="str">
        <f t="shared" si="43"/>
        <v/>
      </c>
      <c r="N62" s="36" t="str">
        <f t="shared" si="15"/>
        <v/>
      </c>
      <c r="O62" s="13" t="str">
        <f t="shared" si="8"/>
        <v/>
      </c>
      <c r="P62" s="24"/>
      <c r="Q62" s="30"/>
      <c r="R62" s="30"/>
      <c r="S62" s="30"/>
      <c r="T62" s="30"/>
      <c r="U62" s="30"/>
      <c r="V62" s="30"/>
      <c r="W62" s="48">
        <f t="shared" si="44"/>
        <v>9</v>
      </c>
      <c r="X62" s="43">
        <f t="shared" si="45"/>
        <v>1287450.0000000072</v>
      </c>
      <c r="Y62" s="49" t="str">
        <f t="shared" si="18"/>
        <v/>
      </c>
      <c r="Z62" s="44" t="str">
        <f t="shared" si="38"/>
        <v/>
      </c>
      <c r="AA62" s="50" t="str">
        <f t="shared" si="39"/>
        <v/>
      </c>
      <c r="AB62" s="50" t="str">
        <f t="shared" si="40"/>
        <v/>
      </c>
      <c r="AC62" s="51" t="str">
        <f t="shared" si="41"/>
        <v/>
      </c>
      <c r="AD62" s="65">
        <f t="shared" si="42"/>
        <v>1</v>
      </c>
      <c r="AE62" s="34">
        <v>5.5999999999999997E-9</v>
      </c>
      <c r="AF62" s="37" t="str">
        <f t="shared" si="46"/>
        <v/>
      </c>
      <c r="AG62" s="73" t="str">
        <f t="shared" si="25"/>
        <v/>
      </c>
      <c r="AH62" s="56">
        <f t="shared" si="20"/>
        <v>3</v>
      </c>
      <c r="AI62" s="56">
        <f t="shared" si="21"/>
        <v>0.72635561160151252</v>
      </c>
      <c r="AJ62" s="56">
        <f t="shared" si="30"/>
        <v>6</v>
      </c>
      <c r="AK62" s="56">
        <f t="shared" si="31"/>
        <v>0.92456723604264623</v>
      </c>
      <c r="AL62" s="56">
        <f t="shared" si="28"/>
        <v>9</v>
      </c>
      <c r="AM62" s="56">
        <f t="shared" si="29"/>
        <v>1.0000000000000031</v>
      </c>
      <c r="AO62" s="37" t="str">
        <f t="shared" si="22"/>
        <v/>
      </c>
      <c r="AP62" s="37" t="str">
        <f t="shared" si="23"/>
        <v/>
      </c>
      <c r="AQ62" s="37" t="str">
        <f t="shared" si="24"/>
        <v/>
      </c>
    </row>
    <row r="63" spans="1:43" s="56" customFormat="1" ht="14.1" customHeight="1" x14ac:dyDescent="0.55000000000000004">
      <c r="A63" s="24"/>
      <c r="B63" s="8" t="str">
        <f>IF(E63="","",'ABC analyse'!C62)</f>
        <v/>
      </c>
      <c r="C63" s="9" t="str">
        <f>IF('ABC analyse'!D62="","",'ABC analyse'!D62)</f>
        <v/>
      </c>
      <c r="D63" s="9" t="str">
        <f>IF('ABC analyse'!E62="","",'ABC analyse'!E62)</f>
        <v/>
      </c>
      <c r="E63" s="9" t="str">
        <f>IF('ABC analyse'!G62="","",IF('ABC analyse'!G62=0,Udregninger!AE64,'ABC analyse'!G62+AE64))</f>
        <v/>
      </c>
      <c r="F63" s="26"/>
      <c r="G63" s="10" t="str">
        <f t="shared" si="37"/>
        <v/>
      </c>
      <c r="H63" s="11" t="str">
        <f t="shared" si="32"/>
        <v/>
      </c>
      <c r="I63" s="9" t="str">
        <f t="shared" si="33"/>
        <v/>
      </c>
      <c r="J63" s="12" t="str">
        <f t="shared" si="34"/>
        <v/>
      </c>
      <c r="K63" s="12" t="str">
        <f t="shared" si="35"/>
        <v/>
      </c>
      <c r="L63" s="35" t="str">
        <f t="shared" si="36"/>
        <v/>
      </c>
      <c r="M63" s="12" t="str">
        <f t="shared" si="43"/>
        <v/>
      </c>
      <c r="N63" s="36" t="str">
        <f t="shared" si="15"/>
        <v/>
      </c>
      <c r="O63" s="13" t="str">
        <f t="shared" si="8"/>
        <v/>
      </c>
      <c r="P63" s="24"/>
      <c r="Q63" s="30"/>
      <c r="R63" s="30"/>
      <c r="S63" s="30"/>
      <c r="T63" s="30"/>
      <c r="U63" s="30"/>
      <c r="V63" s="30"/>
      <c r="W63" s="48">
        <f t="shared" si="44"/>
        <v>9</v>
      </c>
      <c r="X63" s="43">
        <f t="shared" si="45"/>
        <v>1287450.0000000072</v>
      </c>
      <c r="Y63" s="49" t="str">
        <f t="shared" si="18"/>
        <v/>
      </c>
      <c r="Z63" s="44" t="str">
        <f t="shared" si="38"/>
        <v/>
      </c>
      <c r="AA63" s="50" t="str">
        <f t="shared" si="39"/>
        <v/>
      </c>
      <c r="AB63" s="50" t="str">
        <f t="shared" si="40"/>
        <v/>
      </c>
      <c r="AC63" s="51" t="str">
        <f t="shared" si="41"/>
        <v/>
      </c>
      <c r="AD63" s="65">
        <f t="shared" si="42"/>
        <v>1</v>
      </c>
      <c r="AE63" s="34">
        <v>5.6999999999999998E-9</v>
      </c>
      <c r="AF63" s="37" t="str">
        <f t="shared" si="46"/>
        <v/>
      </c>
      <c r="AG63" s="73" t="str">
        <f t="shared" si="25"/>
        <v/>
      </c>
      <c r="AH63" s="56">
        <f t="shared" si="20"/>
        <v>3</v>
      </c>
      <c r="AI63" s="56">
        <f t="shared" si="21"/>
        <v>0.72635561160151252</v>
      </c>
      <c r="AJ63" s="56">
        <f t="shared" si="30"/>
        <v>6</v>
      </c>
      <c r="AK63" s="56">
        <f t="shared" si="31"/>
        <v>0.92456723604264623</v>
      </c>
      <c r="AL63" s="56">
        <f t="shared" si="28"/>
        <v>9</v>
      </c>
      <c r="AM63" s="56">
        <f t="shared" si="29"/>
        <v>1.0000000000000031</v>
      </c>
      <c r="AO63" s="37" t="str">
        <f t="shared" si="22"/>
        <v/>
      </c>
      <c r="AP63" s="37" t="str">
        <f t="shared" si="23"/>
        <v/>
      </c>
      <c r="AQ63" s="37" t="str">
        <f t="shared" si="24"/>
        <v/>
      </c>
    </row>
    <row r="64" spans="1:43" s="56" customFormat="1" ht="14.1" customHeight="1" x14ac:dyDescent="0.55000000000000004">
      <c r="A64" s="24"/>
      <c r="B64" s="8" t="str">
        <f>IF(E64="","",'ABC analyse'!C63)</f>
        <v/>
      </c>
      <c r="C64" s="9" t="str">
        <f>IF('ABC analyse'!D63="","",'ABC analyse'!D63)</f>
        <v/>
      </c>
      <c r="D64" s="9" t="str">
        <f>IF('ABC analyse'!E63="","",'ABC analyse'!E63)</f>
        <v/>
      </c>
      <c r="E64" s="9" t="str">
        <f>IF('ABC analyse'!G63="","",IF('ABC analyse'!G63=0,Udregninger!AE65,'ABC analyse'!G63+AE65))</f>
        <v/>
      </c>
      <c r="F64" s="26"/>
      <c r="G64" s="10" t="str">
        <f t="shared" si="37"/>
        <v/>
      </c>
      <c r="H64" s="11" t="str">
        <f t="shared" si="32"/>
        <v/>
      </c>
      <c r="I64" s="9" t="str">
        <f t="shared" si="33"/>
        <v/>
      </c>
      <c r="J64" s="12" t="str">
        <f t="shared" si="34"/>
        <v/>
      </c>
      <c r="K64" s="12" t="str">
        <f t="shared" si="35"/>
        <v/>
      </c>
      <c r="L64" s="35" t="str">
        <f t="shared" si="36"/>
        <v/>
      </c>
      <c r="M64" s="12" t="str">
        <f t="shared" si="43"/>
        <v/>
      </c>
      <c r="N64" s="36" t="str">
        <f t="shared" si="15"/>
        <v/>
      </c>
      <c r="O64" s="13" t="str">
        <f t="shared" si="8"/>
        <v/>
      </c>
      <c r="P64" s="24"/>
      <c r="Q64" s="30"/>
      <c r="R64" s="30"/>
      <c r="S64" s="30"/>
      <c r="T64" s="30"/>
      <c r="U64" s="30"/>
      <c r="V64" s="30"/>
      <c r="W64" s="48">
        <f t="shared" si="44"/>
        <v>9</v>
      </c>
      <c r="X64" s="43">
        <f t="shared" si="45"/>
        <v>1287450.0000000072</v>
      </c>
      <c r="Y64" s="49" t="str">
        <f t="shared" si="18"/>
        <v/>
      </c>
      <c r="Z64" s="44" t="str">
        <f t="shared" si="38"/>
        <v/>
      </c>
      <c r="AA64" s="50" t="str">
        <f t="shared" si="39"/>
        <v/>
      </c>
      <c r="AB64" s="50" t="str">
        <f t="shared" si="40"/>
        <v/>
      </c>
      <c r="AC64" s="51" t="str">
        <f t="shared" si="41"/>
        <v/>
      </c>
      <c r="AD64" s="65">
        <f t="shared" si="42"/>
        <v>1</v>
      </c>
      <c r="AE64" s="34">
        <v>5.7999999999999998E-9</v>
      </c>
      <c r="AF64" s="37" t="str">
        <f t="shared" si="46"/>
        <v/>
      </c>
      <c r="AG64" s="73" t="str">
        <f t="shared" si="25"/>
        <v/>
      </c>
      <c r="AH64" s="56">
        <f t="shared" si="20"/>
        <v>3</v>
      </c>
      <c r="AI64" s="56">
        <f t="shared" si="21"/>
        <v>0.72635561160151252</v>
      </c>
      <c r="AJ64" s="56">
        <f t="shared" si="30"/>
        <v>6</v>
      </c>
      <c r="AK64" s="56">
        <f t="shared" si="31"/>
        <v>0.92456723604264623</v>
      </c>
      <c r="AL64" s="56">
        <f t="shared" si="28"/>
        <v>9</v>
      </c>
      <c r="AM64" s="56">
        <f t="shared" si="29"/>
        <v>1.0000000000000031</v>
      </c>
      <c r="AO64" s="37" t="str">
        <f t="shared" si="22"/>
        <v/>
      </c>
      <c r="AP64" s="37" t="str">
        <f t="shared" si="23"/>
        <v/>
      </c>
      <c r="AQ64" s="37" t="str">
        <f t="shared" si="24"/>
        <v/>
      </c>
    </row>
    <row r="65" spans="1:43" s="56" customFormat="1" ht="14.1" customHeight="1" x14ac:dyDescent="0.55000000000000004">
      <c r="A65" s="24"/>
      <c r="B65" s="8" t="str">
        <f>IF(E65="","",'ABC analyse'!C64)</f>
        <v/>
      </c>
      <c r="C65" s="9" t="str">
        <f>IF('ABC analyse'!D64="","",'ABC analyse'!D64)</f>
        <v/>
      </c>
      <c r="D65" s="9" t="str">
        <f>IF('ABC analyse'!E64="","",'ABC analyse'!E64)</f>
        <v/>
      </c>
      <c r="E65" s="9" t="str">
        <f>IF('ABC analyse'!G64="","",IF('ABC analyse'!G64=0,Udregninger!AE66,'ABC analyse'!G64+AE66))</f>
        <v/>
      </c>
      <c r="F65" s="26"/>
      <c r="G65" s="10" t="str">
        <f t="shared" si="37"/>
        <v/>
      </c>
      <c r="H65" s="11" t="str">
        <f t="shared" si="32"/>
        <v/>
      </c>
      <c r="I65" s="9" t="str">
        <f t="shared" si="33"/>
        <v/>
      </c>
      <c r="J65" s="12" t="str">
        <f t="shared" si="34"/>
        <v/>
      </c>
      <c r="K65" s="12" t="str">
        <f t="shared" si="35"/>
        <v/>
      </c>
      <c r="L65" s="35" t="str">
        <f t="shared" si="36"/>
        <v/>
      </c>
      <c r="M65" s="12" t="str">
        <f t="shared" si="43"/>
        <v/>
      </c>
      <c r="N65" s="36" t="str">
        <f t="shared" si="15"/>
        <v/>
      </c>
      <c r="O65" s="13" t="str">
        <f t="shared" si="8"/>
        <v/>
      </c>
      <c r="P65" s="24"/>
      <c r="Q65" s="30"/>
      <c r="R65" s="30"/>
      <c r="S65" s="30"/>
      <c r="T65" s="30"/>
      <c r="U65" s="30"/>
      <c r="V65" s="30"/>
      <c r="W65" s="48">
        <f t="shared" si="44"/>
        <v>9</v>
      </c>
      <c r="X65" s="43">
        <f t="shared" si="45"/>
        <v>1287450.0000000072</v>
      </c>
      <c r="Y65" s="49" t="str">
        <f t="shared" si="18"/>
        <v/>
      </c>
      <c r="Z65" s="44" t="str">
        <f t="shared" si="38"/>
        <v/>
      </c>
      <c r="AA65" s="50" t="str">
        <f t="shared" si="39"/>
        <v/>
      </c>
      <c r="AB65" s="50" t="str">
        <f t="shared" si="40"/>
        <v/>
      </c>
      <c r="AC65" s="51" t="str">
        <f t="shared" si="41"/>
        <v/>
      </c>
      <c r="AD65" s="65">
        <f t="shared" si="42"/>
        <v>1</v>
      </c>
      <c r="AE65" s="34">
        <v>5.8999999999999999E-9</v>
      </c>
      <c r="AF65" s="37" t="str">
        <f t="shared" si="46"/>
        <v/>
      </c>
      <c r="AG65" s="73" t="str">
        <f t="shared" si="25"/>
        <v/>
      </c>
      <c r="AH65" s="56">
        <f t="shared" si="20"/>
        <v>3</v>
      </c>
      <c r="AI65" s="56">
        <f t="shared" si="21"/>
        <v>0.72635561160151252</v>
      </c>
      <c r="AJ65" s="56">
        <f t="shared" si="30"/>
        <v>6</v>
      </c>
      <c r="AK65" s="56">
        <f t="shared" si="31"/>
        <v>0.92456723604264623</v>
      </c>
      <c r="AL65" s="56">
        <f t="shared" si="28"/>
        <v>9</v>
      </c>
      <c r="AM65" s="56">
        <f t="shared" si="29"/>
        <v>1.0000000000000031</v>
      </c>
      <c r="AO65" s="37" t="str">
        <f t="shared" si="22"/>
        <v/>
      </c>
      <c r="AP65" s="37" t="str">
        <f t="shared" si="23"/>
        <v/>
      </c>
      <c r="AQ65" s="37" t="str">
        <f t="shared" si="24"/>
        <v/>
      </c>
    </row>
    <row r="66" spans="1:43" s="56" customFormat="1" ht="14.1" customHeight="1" x14ac:dyDescent="0.55000000000000004">
      <c r="A66" s="24"/>
      <c r="B66" s="8" t="str">
        <f>IF(E66="","",'ABC analyse'!C65)</f>
        <v/>
      </c>
      <c r="C66" s="9" t="str">
        <f>IF('ABC analyse'!D65="","",'ABC analyse'!D65)</f>
        <v/>
      </c>
      <c r="D66" s="9" t="str">
        <f>IF('ABC analyse'!E65="","",'ABC analyse'!E65)</f>
        <v/>
      </c>
      <c r="E66" s="9" t="str">
        <f>IF('ABC analyse'!G65="","",IF('ABC analyse'!G65=0,Udregninger!AE67,'ABC analyse'!G65+AE67))</f>
        <v/>
      </c>
      <c r="F66" s="26"/>
      <c r="G66" s="10" t="str">
        <f t="shared" si="37"/>
        <v/>
      </c>
      <c r="H66" s="11" t="str">
        <f t="shared" si="32"/>
        <v/>
      </c>
      <c r="I66" s="9" t="str">
        <f t="shared" si="33"/>
        <v/>
      </c>
      <c r="J66" s="12" t="str">
        <f t="shared" si="34"/>
        <v/>
      </c>
      <c r="K66" s="12" t="str">
        <f t="shared" si="35"/>
        <v/>
      </c>
      <c r="L66" s="35" t="str">
        <f t="shared" si="36"/>
        <v/>
      </c>
      <c r="M66" s="12" t="str">
        <f t="shared" si="43"/>
        <v/>
      </c>
      <c r="N66" s="36" t="str">
        <f t="shared" si="15"/>
        <v/>
      </c>
      <c r="O66" s="13" t="str">
        <f t="shared" si="8"/>
        <v/>
      </c>
      <c r="P66" s="24"/>
      <c r="Q66" s="30"/>
      <c r="R66" s="30"/>
      <c r="S66" s="30"/>
      <c r="T66" s="30"/>
      <c r="U66" s="30"/>
      <c r="V66" s="30"/>
      <c r="W66" s="48">
        <f t="shared" si="44"/>
        <v>9</v>
      </c>
      <c r="X66" s="43">
        <f t="shared" si="45"/>
        <v>1287450.0000000072</v>
      </c>
      <c r="Y66" s="49" t="str">
        <f t="shared" si="18"/>
        <v/>
      </c>
      <c r="Z66" s="44" t="str">
        <f t="shared" si="38"/>
        <v/>
      </c>
      <c r="AA66" s="50" t="str">
        <f t="shared" si="39"/>
        <v/>
      </c>
      <c r="AB66" s="50" t="str">
        <f t="shared" si="40"/>
        <v/>
      </c>
      <c r="AC66" s="51" t="str">
        <f t="shared" si="41"/>
        <v/>
      </c>
      <c r="AD66" s="65">
        <f t="shared" si="42"/>
        <v>1</v>
      </c>
      <c r="AE66" s="34">
        <v>6E-9</v>
      </c>
      <c r="AF66" s="37" t="str">
        <f t="shared" si="46"/>
        <v/>
      </c>
      <c r="AG66" s="73" t="str">
        <f t="shared" si="25"/>
        <v/>
      </c>
      <c r="AH66" s="56">
        <f t="shared" si="20"/>
        <v>3</v>
      </c>
      <c r="AI66" s="56">
        <f t="shared" si="21"/>
        <v>0.72635561160151252</v>
      </c>
      <c r="AJ66" s="56">
        <f t="shared" si="30"/>
        <v>6</v>
      </c>
      <c r="AK66" s="56">
        <f t="shared" si="31"/>
        <v>0.92456723604264623</v>
      </c>
      <c r="AL66" s="56">
        <f t="shared" si="28"/>
        <v>9</v>
      </c>
      <c r="AM66" s="56">
        <f t="shared" si="29"/>
        <v>1.0000000000000031</v>
      </c>
      <c r="AO66" s="37" t="str">
        <f t="shared" si="22"/>
        <v/>
      </c>
      <c r="AP66" s="37" t="str">
        <f t="shared" si="23"/>
        <v/>
      </c>
      <c r="AQ66" s="37" t="str">
        <f t="shared" si="24"/>
        <v/>
      </c>
    </row>
    <row r="67" spans="1:43" s="56" customFormat="1" ht="14.1" customHeight="1" x14ac:dyDescent="0.55000000000000004">
      <c r="A67" s="24"/>
      <c r="B67" s="8" t="str">
        <f>IF(E67="","",'ABC analyse'!C66)</f>
        <v/>
      </c>
      <c r="C67" s="9" t="str">
        <f>IF('ABC analyse'!D66="","",'ABC analyse'!D66)</f>
        <v/>
      </c>
      <c r="D67" s="9" t="str">
        <f>IF('ABC analyse'!E66="","",'ABC analyse'!E66)</f>
        <v/>
      </c>
      <c r="E67" s="9" t="str">
        <f>IF('ABC analyse'!G66="","",IF('ABC analyse'!G66=0,Udregninger!AE68,'ABC analyse'!G66+AE68))</f>
        <v/>
      </c>
      <c r="F67" s="26"/>
      <c r="G67" s="10" t="str">
        <f t="shared" si="37"/>
        <v/>
      </c>
      <c r="H67" s="11" t="str">
        <f t="shared" si="32"/>
        <v/>
      </c>
      <c r="I67" s="9" t="str">
        <f t="shared" si="33"/>
        <v/>
      </c>
      <c r="J67" s="12" t="str">
        <f t="shared" si="34"/>
        <v/>
      </c>
      <c r="K67" s="12" t="str">
        <f t="shared" si="35"/>
        <v/>
      </c>
      <c r="L67" s="35" t="str">
        <f t="shared" si="36"/>
        <v/>
      </c>
      <c r="M67" s="12" t="str">
        <f t="shared" si="43"/>
        <v/>
      </c>
      <c r="N67" s="36" t="str">
        <f t="shared" si="15"/>
        <v/>
      </c>
      <c r="O67" s="13" t="str">
        <f t="shared" si="8"/>
        <v/>
      </c>
      <c r="P67" s="24"/>
      <c r="Q67" s="30"/>
      <c r="R67" s="30"/>
      <c r="S67" s="30"/>
      <c r="T67" s="30"/>
      <c r="U67" s="30"/>
      <c r="V67" s="30"/>
      <c r="W67" s="48">
        <f t="shared" si="44"/>
        <v>9</v>
      </c>
      <c r="X67" s="43">
        <f t="shared" si="45"/>
        <v>1287450.0000000072</v>
      </c>
      <c r="Y67" s="49" t="str">
        <f t="shared" si="18"/>
        <v/>
      </c>
      <c r="Z67" s="44" t="str">
        <f t="shared" si="38"/>
        <v/>
      </c>
      <c r="AA67" s="50" t="str">
        <f t="shared" si="39"/>
        <v/>
      </c>
      <c r="AB67" s="50" t="str">
        <f t="shared" si="40"/>
        <v/>
      </c>
      <c r="AC67" s="51" t="str">
        <f t="shared" si="41"/>
        <v/>
      </c>
      <c r="AD67" s="65">
        <f t="shared" si="42"/>
        <v>1</v>
      </c>
      <c r="AE67" s="34">
        <v>6.1E-9</v>
      </c>
      <c r="AF67" s="37" t="str">
        <f t="shared" si="46"/>
        <v/>
      </c>
      <c r="AG67" s="73" t="str">
        <f t="shared" si="25"/>
        <v/>
      </c>
      <c r="AH67" s="56">
        <f t="shared" si="20"/>
        <v>3</v>
      </c>
      <c r="AI67" s="56">
        <f t="shared" si="21"/>
        <v>0.72635561160151252</v>
      </c>
      <c r="AJ67" s="56">
        <f t="shared" si="30"/>
        <v>6</v>
      </c>
      <c r="AK67" s="56">
        <f t="shared" si="31"/>
        <v>0.92456723604264623</v>
      </c>
      <c r="AL67" s="56">
        <f t="shared" si="28"/>
        <v>9</v>
      </c>
      <c r="AM67" s="56">
        <f t="shared" si="29"/>
        <v>1.0000000000000031</v>
      </c>
      <c r="AO67" s="37" t="str">
        <f t="shared" si="22"/>
        <v/>
      </c>
      <c r="AP67" s="37" t="str">
        <f t="shared" si="23"/>
        <v/>
      </c>
      <c r="AQ67" s="37" t="str">
        <f t="shared" si="24"/>
        <v/>
      </c>
    </row>
    <row r="68" spans="1:43" s="56" customFormat="1" ht="14.1" customHeight="1" x14ac:dyDescent="0.55000000000000004">
      <c r="A68" s="24"/>
      <c r="B68" s="8" t="str">
        <f>IF(E68="","",'ABC analyse'!C67)</f>
        <v/>
      </c>
      <c r="C68" s="9" t="str">
        <f>IF('ABC analyse'!D67="","",'ABC analyse'!D67)</f>
        <v/>
      </c>
      <c r="D68" s="9" t="str">
        <f>IF('ABC analyse'!E67="","",'ABC analyse'!E67)</f>
        <v/>
      </c>
      <c r="E68" s="9" t="str">
        <f>IF('ABC analyse'!G67="","",IF('ABC analyse'!G67=0,Udregninger!AE69,'ABC analyse'!G67+AE69))</f>
        <v/>
      </c>
      <c r="F68" s="26"/>
      <c r="G68" s="10" t="str">
        <f t="shared" si="37"/>
        <v/>
      </c>
      <c r="H68" s="11" t="str">
        <f t="shared" si="32"/>
        <v/>
      </c>
      <c r="I68" s="9" t="str">
        <f t="shared" si="33"/>
        <v/>
      </c>
      <c r="J68" s="12" t="str">
        <f t="shared" si="34"/>
        <v/>
      </c>
      <c r="K68" s="12" t="str">
        <f t="shared" si="35"/>
        <v/>
      </c>
      <c r="L68" s="35" t="str">
        <f t="shared" si="36"/>
        <v/>
      </c>
      <c r="M68" s="12" t="str">
        <f t="shared" si="43"/>
        <v/>
      </c>
      <c r="N68" s="36" t="str">
        <f t="shared" si="15"/>
        <v/>
      </c>
      <c r="O68" s="13" t="str">
        <f t="shared" si="8"/>
        <v/>
      </c>
      <c r="P68" s="24"/>
      <c r="Q68" s="30"/>
      <c r="R68" s="30"/>
      <c r="S68" s="30"/>
      <c r="T68" s="30"/>
      <c r="U68" s="30"/>
      <c r="V68" s="30"/>
      <c r="W68" s="48">
        <f t="shared" si="44"/>
        <v>9</v>
      </c>
      <c r="X68" s="43">
        <f t="shared" si="45"/>
        <v>1287450.0000000072</v>
      </c>
      <c r="Y68" s="49" t="str">
        <f t="shared" si="18"/>
        <v/>
      </c>
      <c r="Z68" s="44" t="str">
        <f t="shared" si="38"/>
        <v/>
      </c>
      <c r="AA68" s="50" t="str">
        <f t="shared" si="39"/>
        <v/>
      </c>
      <c r="AB68" s="50" t="str">
        <f t="shared" si="40"/>
        <v/>
      </c>
      <c r="AC68" s="51" t="str">
        <f t="shared" si="41"/>
        <v/>
      </c>
      <c r="AD68" s="65">
        <f t="shared" si="42"/>
        <v>1</v>
      </c>
      <c r="AE68" s="34">
        <v>6.2000000000000001E-9</v>
      </c>
      <c r="AF68" s="37" t="str">
        <f t="shared" si="46"/>
        <v/>
      </c>
      <c r="AG68" s="73" t="str">
        <f t="shared" si="25"/>
        <v/>
      </c>
      <c r="AH68" s="56">
        <f t="shared" si="20"/>
        <v>3</v>
      </c>
      <c r="AI68" s="56">
        <f t="shared" si="21"/>
        <v>0.72635561160151252</v>
      </c>
      <c r="AJ68" s="56">
        <f t="shared" si="30"/>
        <v>6</v>
      </c>
      <c r="AK68" s="56">
        <f t="shared" si="31"/>
        <v>0.92456723604264623</v>
      </c>
      <c r="AL68" s="56">
        <f t="shared" si="28"/>
        <v>9</v>
      </c>
      <c r="AM68" s="56">
        <f t="shared" si="29"/>
        <v>1.0000000000000031</v>
      </c>
      <c r="AO68" s="37" t="str">
        <f t="shared" si="22"/>
        <v/>
      </c>
      <c r="AP68" s="37" t="str">
        <f t="shared" si="23"/>
        <v/>
      </c>
      <c r="AQ68" s="37" t="str">
        <f t="shared" si="24"/>
        <v/>
      </c>
    </row>
    <row r="69" spans="1:43" s="56" customFormat="1" ht="14.1" customHeight="1" x14ac:dyDescent="0.55000000000000004">
      <c r="A69" s="24"/>
      <c r="B69" s="8" t="str">
        <f>IF(E69="","",'ABC analyse'!C68)</f>
        <v/>
      </c>
      <c r="C69" s="9" t="str">
        <f>IF('ABC analyse'!D68="","",'ABC analyse'!D68)</f>
        <v/>
      </c>
      <c r="D69" s="9" t="str">
        <f>IF('ABC analyse'!E68="","",'ABC analyse'!E68)</f>
        <v/>
      </c>
      <c r="E69" s="9" t="str">
        <f>IF('ABC analyse'!G68="","",IF('ABC analyse'!G68=0,Udregninger!AE70,'ABC analyse'!G68+AE70))</f>
        <v/>
      </c>
      <c r="F69" s="26"/>
      <c r="G69" s="10" t="str">
        <f t="shared" si="37"/>
        <v/>
      </c>
      <c r="H69" s="11" t="str">
        <f t="shared" si="32"/>
        <v/>
      </c>
      <c r="I69" s="9" t="str">
        <f t="shared" si="33"/>
        <v/>
      </c>
      <c r="J69" s="12" t="str">
        <f t="shared" si="34"/>
        <v/>
      </c>
      <c r="K69" s="12" t="str">
        <f t="shared" si="35"/>
        <v/>
      </c>
      <c r="L69" s="35" t="str">
        <f t="shared" si="36"/>
        <v/>
      </c>
      <c r="M69" s="12" t="str">
        <f t="shared" si="43"/>
        <v/>
      </c>
      <c r="N69" s="36" t="str">
        <f t="shared" si="15"/>
        <v/>
      </c>
      <c r="O69" s="13" t="str">
        <f t="shared" si="8"/>
        <v/>
      </c>
      <c r="P69" s="24"/>
      <c r="Q69" s="30"/>
      <c r="R69" s="30"/>
      <c r="S69" s="30"/>
      <c r="T69" s="30"/>
      <c r="U69" s="30"/>
      <c r="V69" s="30"/>
      <c r="W69" s="48">
        <f t="shared" si="44"/>
        <v>9</v>
      </c>
      <c r="X69" s="43">
        <f t="shared" si="45"/>
        <v>1287450.0000000072</v>
      </c>
      <c r="Y69" s="49" t="str">
        <f t="shared" si="18"/>
        <v/>
      </c>
      <c r="Z69" s="44" t="str">
        <f t="shared" si="38"/>
        <v/>
      </c>
      <c r="AA69" s="50" t="str">
        <f t="shared" si="39"/>
        <v/>
      </c>
      <c r="AB69" s="50" t="str">
        <f t="shared" si="40"/>
        <v/>
      </c>
      <c r="AC69" s="51" t="str">
        <f t="shared" si="41"/>
        <v/>
      </c>
      <c r="AD69" s="65">
        <f t="shared" si="42"/>
        <v>1</v>
      </c>
      <c r="AE69" s="34">
        <v>6.3000000000000002E-9</v>
      </c>
      <c r="AF69" s="37" t="str">
        <f t="shared" si="46"/>
        <v/>
      </c>
      <c r="AG69" s="73" t="str">
        <f t="shared" si="25"/>
        <v/>
      </c>
      <c r="AH69" s="56">
        <f t="shared" si="20"/>
        <v>3</v>
      </c>
      <c r="AI69" s="56">
        <f t="shared" si="21"/>
        <v>0.72635561160151252</v>
      </c>
      <c r="AJ69" s="56">
        <f t="shared" si="30"/>
        <v>6</v>
      </c>
      <c r="AK69" s="56">
        <f t="shared" si="31"/>
        <v>0.92456723604264623</v>
      </c>
      <c r="AL69" s="56">
        <f t="shared" si="28"/>
        <v>9</v>
      </c>
      <c r="AM69" s="56">
        <f t="shared" si="29"/>
        <v>1.0000000000000031</v>
      </c>
      <c r="AO69" s="37" t="str">
        <f t="shared" si="22"/>
        <v/>
      </c>
      <c r="AP69" s="37" t="str">
        <f t="shared" si="23"/>
        <v/>
      </c>
      <c r="AQ69" s="37" t="str">
        <f t="shared" si="24"/>
        <v/>
      </c>
    </row>
    <row r="70" spans="1:43" s="56" customFormat="1" ht="14.1" customHeight="1" x14ac:dyDescent="0.55000000000000004">
      <c r="A70" s="24"/>
      <c r="B70" s="8" t="str">
        <f>IF(E70="","",'ABC analyse'!C69)</f>
        <v/>
      </c>
      <c r="C70" s="9" t="str">
        <f>IF('ABC analyse'!D69="","",'ABC analyse'!D69)</f>
        <v/>
      </c>
      <c r="D70" s="9" t="str">
        <f>IF('ABC analyse'!E69="","",'ABC analyse'!E69)</f>
        <v/>
      </c>
      <c r="E70" s="9" t="str">
        <f>IF('ABC analyse'!G69="","",IF('ABC analyse'!G69=0,Udregninger!AE71,'ABC analyse'!G69+AE71))</f>
        <v/>
      </c>
      <c r="F70" s="26"/>
      <c r="G70" s="10" t="str">
        <f t="shared" si="37"/>
        <v/>
      </c>
      <c r="H70" s="11" t="str">
        <f t="shared" ref="H70:H101" si="47">IF(AB71="","",VLOOKUP(G70,$Y$7:$AC$107,2,FALSE))</f>
        <v/>
      </c>
      <c r="I70" s="9" t="str">
        <f t="shared" ref="I70:I106" si="48">IF(AB71="","",VLOOKUP(G70,$Y$7:$AC$107,3,FALSE))</f>
        <v/>
      </c>
      <c r="J70" s="12" t="str">
        <f t="shared" ref="J70:J106" si="49">IF(AC71="","",VLOOKUP(G70,$Y$7:$AC$107,5,FALSE))</f>
        <v/>
      </c>
      <c r="K70" s="12" t="str">
        <f t="shared" ref="K70:K106" si="50">IF(AB71="","",VLOOKUP(G70,$Y$7:$AC$107,4,FALSE))</f>
        <v/>
      </c>
      <c r="L70" s="35" t="str">
        <f t="shared" ref="L70:L101" si="51">IF(K70="","",K70/$Y$3)</f>
        <v/>
      </c>
      <c r="M70" s="12" t="str">
        <f t="shared" si="43"/>
        <v/>
      </c>
      <c r="N70" s="36" t="str">
        <f t="shared" si="15"/>
        <v/>
      </c>
      <c r="O70" s="13" t="str">
        <f t="shared" si="8"/>
        <v/>
      </c>
      <c r="P70" s="24"/>
      <c r="Q70" s="30"/>
      <c r="R70" s="30"/>
      <c r="S70" s="30"/>
      <c r="T70" s="30"/>
      <c r="U70" s="30"/>
      <c r="V70" s="30"/>
      <c r="W70" s="48">
        <f t="shared" si="44"/>
        <v>9</v>
      </c>
      <c r="X70" s="43">
        <f t="shared" si="45"/>
        <v>1287450.0000000072</v>
      </c>
      <c r="Y70" s="49" t="str">
        <f t="shared" si="18"/>
        <v/>
      </c>
      <c r="Z70" s="44" t="str">
        <f t="shared" si="38"/>
        <v/>
      </c>
      <c r="AA70" s="50" t="str">
        <f t="shared" si="39"/>
        <v/>
      </c>
      <c r="AB70" s="50" t="str">
        <f t="shared" si="40"/>
        <v/>
      </c>
      <c r="AC70" s="51" t="str">
        <f t="shared" si="41"/>
        <v/>
      </c>
      <c r="AD70" s="65">
        <f t="shared" si="42"/>
        <v>1</v>
      </c>
      <c r="AE70" s="34">
        <v>6.4000000000000002E-9</v>
      </c>
      <c r="AF70" s="37" t="str">
        <f t="shared" si="46"/>
        <v/>
      </c>
      <c r="AG70" s="73" t="str">
        <f t="shared" si="25"/>
        <v/>
      </c>
      <c r="AH70" s="56">
        <f t="shared" si="20"/>
        <v>3</v>
      </c>
      <c r="AI70" s="56">
        <f t="shared" si="21"/>
        <v>0.72635561160151252</v>
      </c>
      <c r="AJ70" s="56">
        <f t="shared" si="30"/>
        <v>6</v>
      </c>
      <c r="AK70" s="56">
        <f t="shared" si="31"/>
        <v>0.92456723604264623</v>
      </c>
      <c r="AL70" s="56">
        <f t="shared" si="28"/>
        <v>9</v>
      </c>
      <c r="AM70" s="56">
        <f t="shared" si="29"/>
        <v>1.0000000000000031</v>
      </c>
      <c r="AO70" s="37" t="str">
        <f t="shared" si="22"/>
        <v/>
      </c>
      <c r="AP70" s="37" t="str">
        <f t="shared" si="23"/>
        <v/>
      </c>
      <c r="AQ70" s="37" t="str">
        <f t="shared" si="24"/>
        <v/>
      </c>
    </row>
    <row r="71" spans="1:43" s="56" customFormat="1" ht="14.1" customHeight="1" x14ac:dyDescent="0.55000000000000004">
      <c r="A71" s="24"/>
      <c r="B71" s="8" t="str">
        <f>IF(E71="","",'ABC analyse'!C70)</f>
        <v/>
      </c>
      <c r="C71" s="9" t="str">
        <f>IF('ABC analyse'!D70="","",'ABC analyse'!D70)</f>
        <v/>
      </c>
      <c r="D71" s="9" t="str">
        <f>IF('ABC analyse'!E70="","",'ABC analyse'!E70)</f>
        <v/>
      </c>
      <c r="E71" s="9" t="str">
        <f>IF('ABC analyse'!G70="","",IF('ABC analyse'!G70=0,Udregninger!AE72,'ABC analyse'!G70+AE72))</f>
        <v/>
      </c>
      <c r="F71" s="26"/>
      <c r="G71" s="10" t="str">
        <f t="shared" ref="G71:G106" si="52">IF(OR(G70=$X$3,G70=""),"",G70+1)</f>
        <v/>
      </c>
      <c r="H71" s="11" t="str">
        <f t="shared" si="47"/>
        <v/>
      </c>
      <c r="I71" s="9" t="str">
        <f t="shared" si="48"/>
        <v/>
      </c>
      <c r="J71" s="12" t="str">
        <f t="shared" si="49"/>
        <v/>
      </c>
      <c r="K71" s="12" t="str">
        <f t="shared" si="50"/>
        <v/>
      </c>
      <c r="L71" s="35" t="str">
        <f t="shared" si="51"/>
        <v/>
      </c>
      <c r="M71" s="12" t="str">
        <f t="shared" si="43"/>
        <v/>
      </c>
      <c r="N71" s="36" t="str">
        <f t="shared" si="15"/>
        <v/>
      </c>
      <c r="O71" s="13" t="str">
        <f t="shared" ref="O71:O106" si="53">IF(N71="","",IF(AD72&lt;=$R$4,"A",IF(AD72&lt;=($R$4+$R$5),"B","C")))</f>
        <v/>
      </c>
      <c r="P71" s="24"/>
      <c r="Q71" s="30"/>
      <c r="R71" s="30"/>
      <c r="S71" s="30"/>
      <c r="T71" s="30"/>
      <c r="U71" s="30"/>
      <c r="V71" s="30"/>
      <c r="W71" s="48">
        <f t="shared" si="44"/>
        <v>9</v>
      </c>
      <c r="X71" s="43">
        <f t="shared" si="45"/>
        <v>1287450.0000000072</v>
      </c>
      <c r="Y71" s="49" t="str">
        <f t="shared" si="18"/>
        <v/>
      </c>
      <c r="Z71" s="44" t="str">
        <f t="shared" ref="Z71:Z107" si="54">IF(B70="","",B70)</f>
        <v/>
      </c>
      <c r="AA71" s="50" t="str">
        <f t="shared" ref="AA71:AA107" si="55">IF(C70="","",C70)</f>
        <v/>
      </c>
      <c r="AB71" s="50" t="str">
        <f t="shared" ref="AB71:AB107" si="56">IF(E70="","",E70+AE71)</f>
        <v/>
      </c>
      <c r="AC71" s="51" t="str">
        <f t="shared" ref="AC71:AC107" si="57">IF(E70="","",D70)</f>
        <v/>
      </c>
      <c r="AD71" s="65">
        <f t="shared" ref="AD71:AD102" si="58">IF(AC71="",1,IF(M70="","",M70/$Y$3))</f>
        <v>1</v>
      </c>
      <c r="AE71" s="34">
        <v>6.5000000000000003E-9</v>
      </c>
      <c r="AF71" s="37" t="str">
        <f t="shared" si="46"/>
        <v/>
      </c>
      <c r="AG71" s="73" t="str">
        <f t="shared" si="25"/>
        <v/>
      </c>
      <c r="AH71" s="56">
        <f t="shared" si="20"/>
        <v>3</v>
      </c>
      <c r="AI71" s="56">
        <f t="shared" si="21"/>
        <v>0.72635561160151252</v>
      </c>
      <c r="AJ71" s="56">
        <f t="shared" si="30"/>
        <v>6</v>
      </c>
      <c r="AK71" s="56">
        <f t="shared" si="31"/>
        <v>0.92456723604264623</v>
      </c>
      <c r="AL71" s="56">
        <f t="shared" si="28"/>
        <v>9</v>
      </c>
      <c r="AM71" s="56">
        <f t="shared" si="29"/>
        <v>1.0000000000000031</v>
      </c>
      <c r="AO71" s="37" t="str">
        <f t="shared" si="22"/>
        <v/>
      </c>
      <c r="AP71" s="37" t="str">
        <f t="shared" si="23"/>
        <v/>
      </c>
      <c r="AQ71" s="37" t="str">
        <f t="shared" si="24"/>
        <v/>
      </c>
    </row>
    <row r="72" spans="1:43" s="56" customFormat="1" ht="14.1" customHeight="1" x14ac:dyDescent="0.55000000000000004">
      <c r="A72" s="24"/>
      <c r="B72" s="8" t="str">
        <f>IF(E72="","",'ABC analyse'!C71)</f>
        <v/>
      </c>
      <c r="C72" s="9" t="str">
        <f>IF('ABC analyse'!D71="","",'ABC analyse'!D71)</f>
        <v/>
      </c>
      <c r="D72" s="9" t="str">
        <f>IF('ABC analyse'!E71="","",'ABC analyse'!E71)</f>
        <v/>
      </c>
      <c r="E72" s="9" t="str">
        <f>IF('ABC analyse'!G71="","",IF('ABC analyse'!G71=0,Udregninger!AE73,'ABC analyse'!G71+AE73))</f>
        <v/>
      </c>
      <c r="F72" s="26"/>
      <c r="G72" s="10" t="str">
        <f t="shared" si="52"/>
        <v/>
      </c>
      <c r="H72" s="11" t="str">
        <f t="shared" si="47"/>
        <v/>
      </c>
      <c r="I72" s="9" t="str">
        <f t="shared" si="48"/>
        <v/>
      </c>
      <c r="J72" s="12" t="str">
        <f t="shared" si="49"/>
        <v/>
      </c>
      <c r="K72" s="12" t="str">
        <f t="shared" si="50"/>
        <v/>
      </c>
      <c r="L72" s="35" t="str">
        <f t="shared" si="51"/>
        <v/>
      </c>
      <c r="M72" s="12" t="str">
        <f t="shared" ref="M72:M106" si="59">IF(K72="","",K72+M71)</f>
        <v/>
      </c>
      <c r="N72" s="36" t="str">
        <f t="shared" ref="N72:N106" si="60">IF(L72="","",L72+N71)</f>
        <v/>
      </c>
      <c r="O72" s="13" t="str">
        <f t="shared" si="53"/>
        <v/>
      </c>
      <c r="P72" s="24"/>
      <c r="Q72" s="30"/>
      <c r="R72" s="30"/>
      <c r="S72" s="30"/>
      <c r="T72" s="30"/>
      <c r="U72" s="30"/>
      <c r="V72" s="30"/>
      <c r="W72" s="48">
        <f t="shared" ref="W72:W107" si="61">IF(G71="",$X$3,IF(W71=$X$3,0,G71))</f>
        <v>9</v>
      </c>
      <c r="X72" s="43">
        <f t="shared" ref="X72:X103" si="62">IF(W72=$X$3,X71,M71)</f>
        <v>1287450.0000000072</v>
      </c>
      <c r="Y72" s="49" t="str">
        <f t="shared" ref="Y72:Y107" si="63">IF($AB72="","",RANK($AB72,$AB$7:$AB$108,0))</f>
        <v/>
      </c>
      <c r="Z72" s="44" t="str">
        <f t="shared" si="54"/>
        <v/>
      </c>
      <c r="AA72" s="50" t="str">
        <f t="shared" si="55"/>
        <v/>
      </c>
      <c r="AB72" s="50" t="str">
        <f t="shared" si="56"/>
        <v/>
      </c>
      <c r="AC72" s="51" t="str">
        <f t="shared" si="57"/>
        <v/>
      </c>
      <c r="AD72" s="65">
        <f t="shared" si="58"/>
        <v>1</v>
      </c>
      <c r="AE72" s="34">
        <v>6.6000000000000004E-9</v>
      </c>
      <c r="AF72" s="37" t="str">
        <f t="shared" ref="AF72:AF107" si="64">IF(OR(AF71=1,AF71=""),"",IF(AF71=1,"",W72/$X$3))</f>
        <v/>
      </c>
      <c r="AG72" s="73" t="str">
        <f t="shared" si="25"/>
        <v/>
      </c>
      <c r="AH72" s="56">
        <f t="shared" ref="AH72:AH107" si="65">IF(IF(O71="A",G71,0)=0,AH71,IF(O71="A",G71,0))</f>
        <v>3</v>
      </c>
      <c r="AI72" s="56">
        <f t="shared" ref="AI72:AI107" si="66">IF(IF(O71="A",N71,0)=0,AI71,IF(O71="A",N71,0))</f>
        <v>0.72635561160151252</v>
      </c>
      <c r="AJ72" s="56">
        <f t="shared" si="30"/>
        <v>6</v>
      </c>
      <c r="AK72" s="56">
        <f t="shared" si="31"/>
        <v>0.92456723604264623</v>
      </c>
      <c r="AL72" s="56">
        <f t="shared" si="28"/>
        <v>9</v>
      </c>
      <c r="AM72" s="56">
        <f t="shared" si="29"/>
        <v>1.0000000000000031</v>
      </c>
      <c r="AO72" s="37" t="str">
        <f t="shared" ref="AO72:AO107" si="67">IF(IF(O71="A",L71,IF(O71="",""))=FALSE,"",IF(O71="A",L71,IF(O71="","")))</f>
        <v/>
      </c>
      <c r="AP72" s="37" t="str">
        <f t="shared" ref="AP72:AP107" si="68">IF(IF(O71="B",L71,IF(O71="",""))=FALSE,"",IF(O71="B",L71,IF(O71="","")))</f>
        <v/>
      </c>
      <c r="AQ72" s="37" t="str">
        <f t="shared" ref="AQ72:AQ107" si="69">IF(IF(O71="C",L71,IF(O71="",""))=FALSE,"",IF(O71="C",L71,IF(O71="","")))</f>
        <v/>
      </c>
    </row>
    <row r="73" spans="1:43" s="56" customFormat="1" ht="14.1" customHeight="1" x14ac:dyDescent="0.55000000000000004">
      <c r="A73" s="24"/>
      <c r="B73" s="8" t="str">
        <f>IF(E73="","",'ABC analyse'!C72)</f>
        <v/>
      </c>
      <c r="C73" s="9" t="str">
        <f>IF('ABC analyse'!D72="","",'ABC analyse'!D72)</f>
        <v/>
      </c>
      <c r="D73" s="9" t="str">
        <f>IF('ABC analyse'!E72="","",'ABC analyse'!E72)</f>
        <v/>
      </c>
      <c r="E73" s="9" t="str">
        <f>IF('ABC analyse'!G72="","",IF('ABC analyse'!G72=0,Udregninger!AE74,'ABC analyse'!G72+AE74))</f>
        <v/>
      </c>
      <c r="F73" s="26"/>
      <c r="G73" s="10" t="str">
        <f t="shared" si="52"/>
        <v/>
      </c>
      <c r="H73" s="11" t="str">
        <f t="shared" si="47"/>
        <v/>
      </c>
      <c r="I73" s="9" t="str">
        <f t="shared" si="48"/>
        <v/>
      </c>
      <c r="J73" s="12" t="str">
        <f t="shared" si="49"/>
        <v/>
      </c>
      <c r="K73" s="12" t="str">
        <f t="shared" si="50"/>
        <v/>
      </c>
      <c r="L73" s="35" t="str">
        <f t="shared" si="51"/>
        <v/>
      </c>
      <c r="M73" s="12" t="str">
        <f t="shared" si="59"/>
        <v/>
      </c>
      <c r="N73" s="36" t="str">
        <f t="shared" si="60"/>
        <v/>
      </c>
      <c r="O73" s="13" t="str">
        <f t="shared" si="53"/>
        <v/>
      </c>
      <c r="P73" s="24"/>
      <c r="Q73" s="30"/>
      <c r="R73" s="30"/>
      <c r="S73" s="30"/>
      <c r="T73" s="30"/>
      <c r="U73" s="30"/>
      <c r="V73" s="30"/>
      <c r="W73" s="48">
        <f t="shared" si="61"/>
        <v>9</v>
      </c>
      <c r="X73" s="43">
        <f t="shared" si="62"/>
        <v>1287450.0000000072</v>
      </c>
      <c r="Y73" s="49" t="str">
        <f t="shared" si="63"/>
        <v/>
      </c>
      <c r="Z73" s="44" t="str">
        <f t="shared" si="54"/>
        <v/>
      </c>
      <c r="AA73" s="50" t="str">
        <f t="shared" si="55"/>
        <v/>
      </c>
      <c r="AB73" s="50" t="str">
        <f t="shared" si="56"/>
        <v/>
      </c>
      <c r="AC73" s="51" t="str">
        <f t="shared" si="57"/>
        <v/>
      </c>
      <c r="AD73" s="65">
        <f t="shared" si="58"/>
        <v>1</v>
      </c>
      <c r="AE73" s="34">
        <v>6.6999999999999996E-9</v>
      </c>
      <c r="AF73" s="37" t="str">
        <f t="shared" si="64"/>
        <v/>
      </c>
      <c r="AG73" s="73" t="str">
        <f t="shared" ref="AG73:AG107" si="70">IF(L72="","",AG72+L72)</f>
        <v/>
      </c>
      <c r="AH73" s="56">
        <f t="shared" si="65"/>
        <v>3</v>
      </c>
      <c r="AI73" s="56">
        <f t="shared" si="66"/>
        <v>0.72635561160151252</v>
      </c>
      <c r="AJ73" s="56">
        <f t="shared" si="30"/>
        <v>6</v>
      </c>
      <c r="AK73" s="56">
        <f t="shared" si="31"/>
        <v>0.92456723604264623</v>
      </c>
      <c r="AL73" s="56">
        <f t="shared" ref="AL73:AL107" si="71">IF(AL72=$X$3,AL72,IF(O72="C",G72,MAX($AJ$7:$AJ$107)))</f>
        <v>9</v>
      </c>
      <c r="AM73" s="56">
        <f t="shared" ref="AM73:AM107" si="72">IF(AL72=$X$3,AM72,IF(AM72=$X$3,AM72,IF(O72="C",N72,MAX($AK$7:$AK$107))))</f>
        <v>1.0000000000000031</v>
      </c>
      <c r="AO73" s="37" t="str">
        <f t="shared" si="67"/>
        <v/>
      </c>
      <c r="AP73" s="37" t="str">
        <f t="shared" si="68"/>
        <v/>
      </c>
      <c r="AQ73" s="37" t="str">
        <f t="shared" si="69"/>
        <v/>
      </c>
    </row>
    <row r="74" spans="1:43" s="56" customFormat="1" ht="14.1" customHeight="1" x14ac:dyDescent="0.55000000000000004">
      <c r="A74" s="24"/>
      <c r="B74" s="8" t="str">
        <f>IF(E74="","",'ABC analyse'!C73)</f>
        <v/>
      </c>
      <c r="C74" s="9" t="str">
        <f>IF('ABC analyse'!D73="","",'ABC analyse'!D73)</f>
        <v/>
      </c>
      <c r="D74" s="9" t="str">
        <f>IF('ABC analyse'!E73="","",'ABC analyse'!E73)</f>
        <v/>
      </c>
      <c r="E74" s="9" t="str">
        <f>IF('ABC analyse'!G73="","",IF('ABC analyse'!G73=0,Udregninger!AE75,'ABC analyse'!G73+AE75))</f>
        <v/>
      </c>
      <c r="F74" s="26"/>
      <c r="G74" s="10" t="str">
        <f t="shared" si="52"/>
        <v/>
      </c>
      <c r="H74" s="11" t="str">
        <f t="shared" si="47"/>
        <v/>
      </c>
      <c r="I74" s="9" t="str">
        <f t="shared" si="48"/>
        <v/>
      </c>
      <c r="J74" s="12" t="str">
        <f t="shared" si="49"/>
        <v/>
      </c>
      <c r="K74" s="12" t="str">
        <f t="shared" si="50"/>
        <v/>
      </c>
      <c r="L74" s="35" t="str">
        <f t="shared" si="51"/>
        <v/>
      </c>
      <c r="M74" s="12" t="str">
        <f t="shared" si="59"/>
        <v/>
      </c>
      <c r="N74" s="36" t="str">
        <f t="shared" si="60"/>
        <v/>
      </c>
      <c r="O74" s="13" t="str">
        <f t="shared" si="53"/>
        <v/>
      </c>
      <c r="P74" s="24"/>
      <c r="Q74" s="30"/>
      <c r="R74" s="30"/>
      <c r="S74" s="30"/>
      <c r="T74" s="30"/>
      <c r="U74" s="30"/>
      <c r="V74" s="30"/>
      <c r="W74" s="48">
        <f t="shared" si="61"/>
        <v>9</v>
      </c>
      <c r="X74" s="43">
        <f t="shared" si="62"/>
        <v>1287450.0000000072</v>
      </c>
      <c r="Y74" s="49" t="str">
        <f t="shared" si="63"/>
        <v/>
      </c>
      <c r="Z74" s="44" t="str">
        <f t="shared" si="54"/>
        <v/>
      </c>
      <c r="AA74" s="50" t="str">
        <f t="shared" si="55"/>
        <v/>
      </c>
      <c r="AB74" s="50" t="str">
        <f t="shared" si="56"/>
        <v/>
      </c>
      <c r="AC74" s="51" t="str">
        <f t="shared" si="57"/>
        <v/>
      </c>
      <c r="AD74" s="65">
        <f t="shared" si="58"/>
        <v>1</v>
      </c>
      <c r="AE74" s="34">
        <v>6.7999999999999997E-9</v>
      </c>
      <c r="AF74" s="37" t="str">
        <f t="shared" si="64"/>
        <v/>
      </c>
      <c r="AG74" s="73" t="str">
        <f t="shared" si="70"/>
        <v/>
      </c>
      <c r="AH74" s="56">
        <f t="shared" si="65"/>
        <v>3</v>
      </c>
      <c r="AI74" s="56">
        <f t="shared" si="66"/>
        <v>0.72635561160151252</v>
      </c>
      <c r="AJ74" s="56">
        <f t="shared" si="30"/>
        <v>6</v>
      </c>
      <c r="AK74" s="56">
        <f t="shared" si="31"/>
        <v>0.92456723604264623</v>
      </c>
      <c r="AL74" s="56">
        <f t="shared" si="71"/>
        <v>9</v>
      </c>
      <c r="AM74" s="56">
        <f t="shared" si="72"/>
        <v>1.0000000000000031</v>
      </c>
      <c r="AO74" s="37" t="str">
        <f t="shared" si="67"/>
        <v/>
      </c>
      <c r="AP74" s="37" t="str">
        <f t="shared" si="68"/>
        <v/>
      </c>
      <c r="AQ74" s="37" t="str">
        <f t="shared" si="69"/>
        <v/>
      </c>
    </row>
    <row r="75" spans="1:43" s="56" customFormat="1" ht="14.1" customHeight="1" x14ac:dyDescent="0.55000000000000004">
      <c r="A75" s="24"/>
      <c r="B75" s="8" t="str">
        <f>IF(E75="","",'ABC analyse'!C74)</f>
        <v/>
      </c>
      <c r="C75" s="9" t="str">
        <f>IF('ABC analyse'!D74="","",'ABC analyse'!D74)</f>
        <v/>
      </c>
      <c r="D75" s="9" t="str">
        <f>IF('ABC analyse'!E74="","",'ABC analyse'!E74)</f>
        <v/>
      </c>
      <c r="E75" s="9" t="str">
        <f>IF('ABC analyse'!G74="","",IF('ABC analyse'!G74=0,Udregninger!AE76,'ABC analyse'!G74+AE76))</f>
        <v/>
      </c>
      <c r="F75" s="26"/>
      <c r="G75" s="10" t="str">
        <f t="shared" si="52"/>
        <v/>
      </c>
      <c r="H75" s="11" t="str">
        <f t="shared" si="47"/>
        <v/>
      </c>
      <c r="I75" s="9" t="str">
        <f t="shared" si="48"/>
        <v/>
      </c>
      <c r="J75" s="12" t="str">
        <f t="shared" si="49"/>
        <v/>
      </c>
      <c r="K75" s="12" t="str">
        <f t="shared" si="50"/>
        <v/>
      </c>
      <c r="L75" s="35" t="str">
        <f t="shared" si="51"/>
        <v/>
      </c>
      <c r="M75" s="12" t="str">
        <f t="shared" si="59"/>
        <v/>
      </c>
      <c r="N75" s="36" t="str">
        <f t="shared" si="60"/>
        <v/>
      </c>
      <c r="O75" s="13" t="str">
        <f t="shared" si="53"/>
        <v/>
      </c>
      <c r="P75" s="24"/>
      <c r="Q75" s="30"/>
      <c r="R75" s="30"/>
      <c r="S75" s="30"/>
      <c r="T75" s="30"/>
      <c r="U75" s="30"/>
      <c r="V75" s="30"/>
      <c r="W75" s="48">
        <f t="shared" si="61"/>
        <v>9</v>
      </c>
      <c r="X75" s="43">
        <f t="shared" si="62"/>
        <v>1287450.0000000072</v>
      </c>
      <c r="Y75" s="49" t="str">
        <f t="shared" si="63"/>
        <v/>
      </c>
      <c r="Z75" s="44" t="str">
        <f t="shared" si="54"/>
        <v/>
      </c>
      <c r="AA75" s="50" t="str">
        <f t="shared" si="55"/>
        <v/>
      </c>
      <c r="AB75" s="50" t="str">
        <f t="shared" si="56"/>
        <v/>
      </c>
      <c r="AC75" s="51" t="str">
        <f t="shared" si="57"/>
        <v/>
      </c>
      <c r="AD75" s="65">
        <f t="shared" si="58"/>
        <v>1</v>
      </c>
      <c r="AE75" s="34">
        <v>6.8999999999999997E-9</v>
      </c>
      <c r="AF75" s="37" t="str">
        <f t="shared" si="64"/>
        <v/>
      </c>
      <c r="AG75" s="73" t="str">
        <f t="shared" si="70"/>
        <v/>
      </c>
      <c r="AH75" s="56">
        <f t="shared" si="65"/>
        <v>3</v>
      </c>
      <c r="AI75" s="56">
        <f t="shared" si="66"/>
        <v>0.72635561160151252</v>
      </c>
      <c r="AJ75" s="56">
        <f t="shared" si="30"/>
        <v>6</v>
      </c>
      <c r="AK75" s="56">
        <f t="shared" si="31"/>
        <v>0.92456723604264623</v>
      </c>
      <c r="AL75" s="56">
        <f t="shared" si="71"/>
        <v>9</v>
      </c>
      <c r="AM75" s="56">
        <f t="shared" si="72"/>
        <v>1.0000000000000031</v>
      </c>
      <c r="AO75" s="37" t="str">
        <f t="shared" si="67"/>
        <v/>
      </c>
      <c r="AP75" s="37" t="str">
        <f t="shared" si="68"/>
        <v/>
      </c>
      <c r="AQ75" s="37" t="str">
        <f t="shared" si="69"/>
        <v/>
      </c>
    </row>
    <row r="76" spans="1:43" s="56" customFormat="1" ht="14.1" customHeight="1" x14ac:dyDescent="0.55000000000000004">
      <c r="A76" s="24"/>
      <c r="B76" s="8" t="str">
        <f>IF(E76="","",'ABC analyse'!C75)</f>
        <v/>
      </c>
      <c r="C76" s="9" t="str">
        <f>IF('ABC analyse'!D75="","",'ABC analyse'!D75)</f>
        <v/>
      </c>
      <c r="D76" s="9" t="str">
        <f>IF('ABC analyse'!E75="","",'ABC analyse'!E75)</f>
        <v/>
      </c>
      <c r="E76" s="9" t="str">
        <f>IF('ABC analyse'!G75="","",IF('ABC analyse'!G75=0,Udregninger!AE77,'ABC analyse'!G75+AE77))</f>
        <v/>
      </c>
      <c r="F76" s="26"/>
      <c r="G76" s="10" t="str">
        <f t="shared" si="52"/>
        <v/>
      </c>
      <c r="H76" s="11" t="str">
        <f t="shared" si="47"/>
        <v/>
      </c>
      <c r="I76" s="9" t="str">
        <f t="shared" si="48"/>
        <v/>
      </c>
      <c r="J76" s="12" t="str">
        <f t="shared" si="49"/>
        <v/>
      </c>
      <c r="K76" s="12" t="str">
        <f t="shared" si="50"/>
        <v/>
      </c>
      <c r="L76" s="35" t="str">
        <f t="shared" si="51"/>
        <v/>
      </c>
      <c r="M76" s="12" t="str">
        <f t="shared" si="59"/>
        <v/>
      </c>
      <c r="N76" s="36" t="str">
        <f t="shared" si="60"/>
        <v/>
      </c>
      <c r="O76" s="13" t="str">
        <f t="shared" si="53"/>
        <v/>
      </c>
      <c r="P76" s="24"/>
      <c r="Q76" s="30"/>
      <c r="R76" s="30"/>
      <c r="S76" s="30"/>
      <c r="T76" s="30"/>
      <c r="U76" s="30"/>
      <c r="V76" s="30"/>
      <c r="W76" s="48">
        <f t="shared" si="61"/>
        <v>9</v>
      </c>
      <c r="X76" s="43">
        <f t="shared" si="62"/>
        <v>1287450.0000000072</v>
      </c>
      <c r="Y76" s="49" t="str">
        <f t="shared" si="63"/>
        <v/>
      </c>
      <c r="Z76" s="44" t="str">
        <f t="shared" si="54"/>
        <v/>
      </c>
      <c r="AA76" s="50" t="str">
        <f t="shared" si="55"/>
        <v/>
      </c>
      <c r="AB76" s="50" t="str">
        <f t="shared" si="56"/>
        <v/>
      </c>
      <c r="AC76" s="51" t="str">
        <f t="shared" si="57"/>
        <v/>
      </c>
      <c r="AD76" s="65">
        <f t="shared" si="58"/>
        <v>1</v>
      </c>
      <c r="AE76" s="34">
        <v>6.9999999999999998E-9</v>
      </c>
      <c r="AF76" s="37" t="str">
        <f t="shared" si="64"/>
        <v/>
      </c>
      <c r="AG76" s="73" t="str">
        <f t="shared" si="70"/>
        <v/>
      </c>
      <c r="AH76" s="56">
        <f t="shared" si="65"/>
        <v>3</v>
      </c>
      <c r="AI76" s="56">
        <f t="shared" si="66"/>
        <v>0.72635561160151252</v>
      </c>
      <c r="AJ76" s="56">
        <f t="shared" si="30"/>
        <v>6</v>
      </c>
      <c r="AK76" s="56">
        <f t="shared" si="31"/>
        <v>0.92456723604264623</v>
      </c>
      <c r="AL76" s="56">
        <f t="shared" si="71"/>
        <v>9</v>
      </c>
      <c r="AM76" s="56">
        <f t="shared" si="72"/>
        <v>1.0000000000000031</v>
      </c>
      <c r="AO76" s="37" t="str">
        <f t="shared" si="67"/>
        <v/>
      </c>
      <c r="AP76" s="37" t="str">
        <f t="shared" si="68"/>
        <v/>
      </c>
      <c r="AQ76" s="37" t="str">
        <f t="shared" si="69"/>
        <v/>
      </c>
    </row>
    <row r="77" spans="1:43" s="56" customFormat="1" ht="14.1" customHeight="1" x14ac:dyDescent="0.55000000000000004">
      <c r="A77" s="24"/>
      <c r="B77" s="8" t="str">
        <f>IF(E77="","",'ABC analyse'!C76)</f>
        <v/>
      </c>
      <c r="C77" s="9" t="str">
        <f>IF('ABC analyse'!D76="","",'ABC analyse'!D76)</f>
        <v/>
      </c>
      <c r="D77" s="9" t="str">
        <f>IF('ABC analyse'!E76="","",'ABC analyse'!E76)</f>
        <v/>
      </c>
      <c r="E77" s="9" t="str">
        <f>IF('ABC analyse'!G76="","",IF('ABC analyse'!G76=0,Udregninger!AE78,'ABC analyse'!G76+AE78))</f>
        <v/>
      </c>
      <c r="F77" s="26"/>
      <c r="G77" s="10" t="str">
        <f t="shared" si="52"/>
        <v/>
      </c>
      <c r="H77" s="11" t="str">
        <f t="shared" si="47"/>
        <v/>
      </c>
      <c r="I77" s="9" t="str">
        <f t="shared" si="48"/>
        <v/>
      </c>
      <c r="J77" s="12" t="str">
        <f t="shared" si="49"/>
        <v/>
      </c>
      <c r="K77" s="12" t="str">
        <f t="shared" si="50"/>
        <v/>
      </c>
      <c r="L77" s="35" t="str">
        <f t="shared" si="51"/>
        <v/>
      </c>
      <c r="M77" s="12" t="str">
        <f t="shared" si="59"/>
        <v/>
      </c>
      <c r="N77" s="36" t="str">
        <f t="shared" si="60"/>
        <v/>
      </c>
      <c r="O77" s="13" t="str">
        <f t="shared" si="53"/>
        <v/>
      </c>
      <c r="P77" s="24"/>
      <c r="Q77" s="30"/>
      <c r="R77" s="30"/>
      <c r="S77" s="30"/>
      <c r="T77" s="30"/>
      <c r="U77" s="30"/>
      <c r="V77" s="30"/>
      <c r="W77" s="48">
        <f t="shared" si="61"/>
        <v>9</v>
      </c>
      <c r="X77" s="43">
        <f t="shared" si="62"/>
        <v>1287450.0000000072</v>
      </c>
      <c r="Y77" s="49" t="str">
        <f t="shared" si="63"/>
        <v/>
      </c>
      <c r="Z77" s="44" t="str">
        <f t="shared" si="54"/>
        <v/>
      </c>
      <c r="AA77" s="50" t="str">
        <f t="shared" si="55"/>
        <v/>
      </c>
      <c r="AB77" s="50" t="str">
        <f t="shared" si="56"/>
        <v/>
      </c>
      <c r="AC77" s="51" t="str">
        <f t="shared" si="57"/>
        <v/>
      </c>
      <c r="AD77" s="65">
        <f t="shared" si="58"/>
        <v>1</v>
      </c>
      <c r="AE77" s="34">
        <v>7.0999999999999999E-9</v>
      </c>
      <c r="AF77" s="37" t="str">
        <f t="shared" si="64"/>
        <v/>
      </c>
      <c r="AG77" s="73" t="str">
        <f t="shared" si="70"/>
        <v/>
      </c>
      <c r="AH77" s="56">
        <f t="shared" si="65"/>
        <v>3</v>
      </c>
      <c r="AI77" s="56">
        <f t="shared" si="66"/>
        <v>0.72635561160151252</v>
      </c>
      <c r="AJ77" s="56">
        <f t="shared" si="30"/>
        <v>6</v>
      </c>
      <c r="AK77" s="56">
        <f t="shared" si="31"/>
        <v>0.92456723604264623</v>
      </c>
      <c r="AL77" s="56">
        <f t="shared" si="71"/>
        <v>9</v>
      </c>
      <c r="AM77" s="56">
        <f t="shared" si="72"/>
        <v>1.0000000000000031</v>
      </c>
      <c r="AO77" s="37" t="str">
        <f t="shared" si="67"/>
        <v/>
      </c>
      <c r="AP77" s="37" t="str">
        <f t="shared" si="68"/>
        <v/>
      </c>
      <c r="AQ77" s="37" t="str">
        <f t="shared" si="69"/>
        <v/>
      </c>
    </row>
    <row r="78" spans="1:43" s="56" customFormat="1" ht="14.1" customHeight="1" x14ac:dyDescent="0.55000000000000004">
      <c r="A78" s="24"/>
      <c r="B78" s="8" t="str">
        <f>IF(E78="","",'ABC analyse'!C77)</f>
        <v/>
      </c>
      <c r="C78" s="9" t="str">
        <f>IF('ABC analyse'!D77="","",'ABC analyse'!D77)</f>
        <v/>
      </c>
      <c r="D78" s="9" t="str">
        <f>IF('ABC analyse'!E77="","",'ABC analyse'!E77)</f>
        <v/>
      </c>
      <c r="E78" s="9" t="str">
        <f>IF('ABC analyse'!G77="","",IF('ABC analyse'!G77=0,Udregninger!AE79,'ABC analyse'!G77+AE79))</f>
        <v/>
      </c>
      <c r="F78" s="26"/>
      <c r="G78" s="10" t="str">
        <f t="shared" si="52"/>
        <v/>
      </c>
      <c r="H78" s="11" t="str">
        <f t="shared" si="47"/>
        <v/>
      </c>
      <c r="I78" s="9" t="str">
        <f t="shared" si="48"/>
        <v/>
      </c>
      <c r="J78" s="12" t="str">
        <f t="shared" si="49"/>
        <v/>
      </c>
      <c r="K78" s="12" t="str">
        <f t="shared" si="50"/>
        <v/>
      </c>
      <c r="L78" s="35" t="str">
        <f t="shared" si="51"/>
        <v/>
      </c>
      <c r="M78" s="12" t="str">
        <f t="shared" si="59"/>
        <v/>
      </c>
      <c r="N78" s="36" t="str">
        <f t="shared" si="60"/>
        <v/>
      </c>
      <c r="O78" s="13" t="str">
        <f t="shared" si="53"/>
        <v/>
      </c>
      <c r="P78" s="24"/>
      <c r="Q78" s="30"/>
      <c r="R78" s="30"/>
      <c r="S78" s="30"/>
      <c r="T78" s="30"/>
      <c r="U78" s="30"/>
      <c r="V78" s="30"/>
      <c r="W78" s="48">
        <f t="shared" si="61"/>
        <v>9</v>
      </c>
      <c r="X78" s="43">
        <f t="shared" si="62"/>
        <v>1287450.0000000072</v>
      </c>
      <c r="Y78" s="49" t="str">
        <f t="shared" si="63"/>
        <v/>
      </c>
      <c r="Z78" s="44" t="str">
        <f t="shared" si="54"/>
        <v/>
      </c>
      <c r="AA78" s="50" t="str">
        <f t="shared" si="55"/>
        <v/>
      </c>
      <c r="AB78" s="50" t="str">
        <f t="shared" si="56"/>
        <v/>
      </c>
      <c r="AC78" s="51" t="str">
        <f t="shared" si="57"/>
        <v/>
      </c>
      <c r="AD78" s="65">
        <f t="shared" si="58"/>
        <v>1</v>
      </c>
      <c r="AE78" s="34">
        <v>7.2E-9</v>
      </c>
      <c r="AF78" s="37" t="str">
        <f t="shared" si="64"/>
        <v/>
      </c>
      <c r="AG78" s="73" t="str">
        <f t="shared" si="70"/>
        <v/>
      </c>
      <c r="AH78" s="56">
        <f t="shared" si="65"/>
        <v>3</v>
      </c>
      <c r="AI78" s="56">
        <f t="shared" si="66"/>
        <v>0.72635561160151252</v>
      </c>
      <c r="AJ78" s="56">
        <f t="shared" ref="AJ78:AJ107" si="73">IF(IF(O77="B",G77,"")="",AJ77,IF(O77="B",G77,""))</f>
        <v>6</v>
      </c>
      <c r="AK78" s="56">
        <f t="shared" ref="AK78:AK107" si="74">IF(IF(O77="B",G77,"")="",AK77,IF(O77="B",N77,""))</f>
        <v>0.92456723604264623</v>
      </c>
      <c r="AL78" s="56">
        <f t="shared" si="71"/>
        <v>9</v>
      </c>
      <c r="AM78" s="56">
        <f t="shared" si="72"/>
        <v>1.0000000000000031</v>
      </c>
      <c r="AO78" s="37" t="str">
        <f t="shared" si="67"/>
        <v/>
      </c>
      <c r="AP78" s="37" t="str">
        <f t="shared" si="68"/>
        <v/>
      </c>
      <c r="AQ78" s="37" t="str">
        <f t="shared" si="69"/>
        <v/>
      </c>
    </row>
    <row r="79" spans="1:43" s="56" customFormat="1" ht="14.1" customHeight="1" x14ac:dyDescent="0.55000000000000004">
      <c r="A79" s="24"/>
      <c r="B79" s="8" t="str">
        <f>IF(E79="","",'ABC analyse'!C78)</f>
        <v/>
      </c>
      <c r="C79" s="9" t="str">
        <f>IF('ABC analyse'!D78="","",'ABC analyse'!D78)</f>
        <v/>
      </c>
      <c r="D79" s="9" t="str">
        <f>IF('ABC analyse'!E78="","",'ABC analyse'!E78)</f>
        <v/>
      </c>
      <c r="E79" s="9" t="str">
        <f>IF('ABC analyse'!G78="","",IF('ABC analyse'!G78=0,Udregninger!AE80,'ABC analyse'!G78+AE80))</f>
        <v/>
      </c>
      <c r="F79" s="26"/>
      <c r="G79" s="10" t="str">
        <f t="shared" si="52"/>
        <v/>
      </c>
      <c r="H79" s="11" t="str">
        <f t="shared" si="47"/>
        <v/>
      </c>
      <c r="I79" s="9" t="str">
        <f t="shared" si="48"/>
        <v/>
      </c>
      <c r="J79" s="12" t="str">
        <f t="shared" si="49"/>
        <v/>
      </c>
      <c r="K79" s="12" t="str">
        <f t="shared" si="50"/>
        <v/>
      </c>
      <c r="L79" s="35" t="str">
        <f t="shared" si="51"/>
        <v/>
      </c>
      <c r="M79" s="12" t="str">
        <f t="shared" si="59"/>
        <v/>
      </c>
      <c r="N79" s="36" t="str">
        <f t="shared" si="60"/>
        <v/>
      </c>
      <c r="O79" s="13" t="str">
        <f t="shared" si="53"/>
        <v/>
      </c>
      <c r="P79" s="24"/>
      <c r="Q79" s="30"/>
      <c r="R79" s="30"/>
      <c r="S79" s="30"/>
      <c r="T79" s="30"/>
      <c r="U79" s="30"/>
      <c r="V79" s="30"/>
      <c r="W79" s="48">
        <f t="shared" si="61"/>
        <v>9</v>
      </c>
      <c r="X79" s="43">
        <f t="shared" si="62"/>
        <v>1287450.0000000072</v>
      </c>
      <c r="Y79" s="49" t="str">
        <f t="shared" si="63"/>
        <v/>
      </c>
      <c r="Z79" s="44" t="str">
        <f t="shared" si="54"/>
        <v/>
      </c>
      <c r="AA79" s="50" t="str">
        <f t="shared" si="55"/>
        <v/>
      </c>
      <c r="AB79" s="50" t="str">
        <f t="shared" si="56"/>
        <v/>
      </c>
      <c r="AC79" s="51" t="str">
        <f t="shared" si="57"/>
        <v/>
      </c>
      <c r="AD79" s="65">
        <f t="shared" si="58"/>
        <v>1</v>
      </c>
      <c r="AE79" s="34">
        <v>7.3E-9</v>
      </c>
      <c r="AF79" s="37" t="str">
        <f t="shared" si="64"/>
        <v/>
      </c>
      <c r="AG79" s="73" t="str">
        <f t="shared" si="70"/>
        <v/>
      </c>
      <c r="AH79" s="56">
        <f t="shared" si="65"/>
        <v>3</v>
      </c>
      <c r="AI79" s="56">
        <f t="shared" si="66"/>
        <v>0.72635561160151252</v>
      </c>
      <c r="AJ79" s="56">
        <f t="shared" si="73"/>
        <v>6</v>
      </c>
      <c r="AK79" s="56">
        <f t="shared" si="74"/>
        <v>0.92456723604264623</v>
      </c>
      <c r="AL79" s="56">
        <f t="shared" si="71"/>
        <v>9</v>
      </c>
      <c r="AM79" s="56">
        <f t="shared" si="72"/>
        <v>1.0000000000000031</v>
      </c>
      <c r="AO79" s="37" t="str">
        <f t="shared" si="67"/>
        <v/>
      </c>
      <c r="AP79" s="37" t="str">
        <f t="shared" si="68"/>
        <v/>
      </c>
      <c r="AQ79" s="37" t="str">
        <f t="shared" si="69"/>
        <v/>
      </c>
    </row>
    <row r="80" spans="1:43" s="56" customFormat="1" ht="14.1" customHeight="1" x14ac:dyDescent="0.55000000000000004">
      <c r="A80" s="24"/>
      <c r="B80" s="8" t="str">
        <f>IF(E80="","",'ABC analyse'!C79)</f>
        <v/>
      </c>
      <c r="C80" s="9" t="str">
        <f>IF('ABC analyse'!D79="","",'ABC analyse'!D79)</f>
        <v/>
      </c>
      <c r="D80" s="9" t="str">
        <f>IF('ABC analyse'!E79="","",'ABC analyse'!E79)</f>
        <v/>
      </c>
      <c r="E80" s="9" t="str">
        <f>IF('ABC analyse'!G79="","",IF('ABC analyse'!G79=0,Udregninger!AE81,'ABC analyse'!G79+AE81))</f>
        <v/>
      </c>
      <c r="F80" s="26"/>
      <c r="G80" s="10" t="str">
        <f t="shared" si="52"/>
        <v/>
      </c>
      <c r="H80" s="11" t="str">
        <f t="shared" si="47"/>
        <v/>
      </c>
      <c r="I80" s="9" t="str">
        <f t="shared" si="48"/>
        <v/>
      </c>
      <c r="J80" s="12" t="str">
        <f t="shared" si="49"/>
        <v/>
      </c>
      <c r="K80" s="12" t="str">
        <f t="shared" si="50"/>
        <v/>
      </c>
      <c r="L80" s="35" t="str">
        <f t="shared" si="51"/>
        <v/>
      </c>
      <c r="M80" s="12" t="str">
        <f t="shared" si="59"/>
        <v/>
      </c>
      <c r="N80" s="36" t="str">
        <f t="shared" si="60"/>
        <v/>
      </c>
      <c r="O80" s="13" t="str">
        <f t="shared" si="53"/>
        <v/>
      </c>
      <c r="P80" s="24"/>
      <c r="Q80" s="30"/>
      <c r="R80" s="30"/>
      <c r="S80" s="30"/>
      <c r="T80" s="30"/>
      <c r="U80" s="30"/>
      <c r="V80" s="30"/>
      <c r="W80" s="48">
        <f t="shared" si="61"/>
        <v>9</v>
      </c>
      <c r="X80" s="43">
        <f t="shared" si="62"/>
        <v>1287450.0000000072</v>
      </c>
      <c r="Y80" s="49" t="str">
        <f t="shared" si="63"/>
        <v/>
      </c>
      <c r="Z80" s="44" t="str">
        <f t="shared" si="54"/>
        <v/>
      </c>
      <c r="AA80" s="50" t="str">
        <f t="shared" si="55"/>
        <v/>
      </c>
      <c r="AB80" s="50" t="str">
        <f t="shared" si="56"/>
        <v/>
      </c>
      <c r="AC80" s="51" t="str">
        <f t="shared" si="57"/>
        <v/>
      </c>
      <c r="AD80" s="65">
        <f t="shared" si="58"/>
        <v>1</v>
      </c>
      <c r="AE80" s="34">
        <v>7.4000000000000001E-9</v>
      </c>
      <c r="AF80" s="37" t="str">
        <f t="shared" si="64"/>
        <v/>
      </c>
      <c r="AG80" s="73" t="str">
        <f t="shared" si="70"/>
        <v/>
      </c>
      <c r="AH80" s="56">
        <f t="shared" si="65"/>
        <v>3</v>
      </c>
      <c r="AI80" s="56">
        <f t="shared" si="66"/>
        <v>0.72635561160151252</v>
      </c>
      <c r="AJ80" s="56">
        <f t="shared" si="73"/>
        <v>6</v>
      </c>
      <c r="AK80" s="56">
        <f t="shared" si="74"/>
        <v>0.92456723604264623</v>
      </c>
      <c r="AL80" s="56">
        <f t="shared" si="71"/>
        <v>9</v>
      </c>
      <c r="AM80" s="56">
        <f t="shared" si="72"/>
        <v>1.0000000000000031</v>
      </c>
      <c r="AO80" s="37" t="str">
        <f t="shared" si="67"/>
        <v/>
      </c>
      <c r="AP80" s="37" t="str">
        <f t="shared" si="68"/>
        <v/>
      </c>
      <c r="AQ80" s="37" t="str">
        <f t="shared" si="69"/>
        <v/>
      </c>
    </row>
    <row r="81" spans="1:43" s="56" customFormat="1" ht="14.1" customHeight="1" x14ac:dyDescent="0.55000000000000004">
      <c r="A81" s="24"/>
      <c r="B81" s="8" t="str">
        <f>IF(E81="","",'ABC analyse'!C80)</f>
        <v/>
      </c>
      <c r="C81" s="9" t="str">
        <f>IF('ABC analyse'!D80="","",'ABC analyse'!D80)</f>
        <v/>
      </c>
      <c r="D81" s="9" t="str">
        <f>IF('ABC analyse'!E80="","",'ABC analyse'!E80)</f>
        <v/>
      </c>
      <c r="E81" s="9" t="str">
        <f>IF('ABC analyse'!G80="","",IF('ABC analyse'!G80=0,Udregninger!AE82,'ABC analyse'!G80+AE82))</f>
        <v/>
      </c>
      <c r="F81" s="26"/>
      <c r="G81" s="10" t="str">
        <f t="shared" si="52"/>
        <v/>
      </c>
      <c r="H81" s="11" t="str">
        <f t="shared" si="47"/>
        <v/>
      </c>
      <c r="I81" s="9" t="str">
        <f t="shared" si="48"/>
        <v/>
      </c>
      <c r="J81" s="12" t="str">
        <f t="shared" si="49"/>
        <v/>
      </c>
      <c r="K81" s="12" t="str">
        <f t="shared" si="50"/>
        <v/>
      </c>
      <c r="L81" s="35" t="str">
        <f t="shared" si="51"/>
        <v/>
      </c>
      <c r="M81" s="12" t="str">
        <f t="shared" si="59"/>
        <v/>
      </c>
      <c r="N81" s="36" t="str">
        <f t="shared" si="60"/>
        <v/>
      </c>
      <c r="O81" s="13" t="str">
        <f t="shared" si="53"/>
        <v/>
      </c>
      <c r="P81" s="24"/>
      <c r="Q81" s="30"/>
      <c r="R81" s="30"/>
      <c r="S81" s="30"/>
      <c r="T81" s="30"/>
      <c r="U81" s="30"/>
      <c r="V81" s="30"/>
      <c r="W81" s="48">
        <f t="shared" si="61"/>
        <v>9</v>
      </c>
      <c r="X81" s="43">
        <f t="shared" si="62"/>
        <v>1287450.0000000072</v>
      </c>
      <c r="Y81" s="49" t="str">
        <f t="shared" si="63"/>
        <v/>
      </c>
      <c r="Z81" s="44" t="str">
        <f t="shared" si="54"/>
        <v/>
      </c>
      <c r="AA81" s="50" t="str">
        <f t="shared" si="55"/>
        <v/>
      </c>
      <c r="AB81" s="50" t="str">
        <f t="shared" si="56"/>
        <v/>
      </c>
      <c r="AC81" s="51" t="str">
        <f t="shared" si="57"/>
        <v/>
      </c>
      <c r="AD81" s="65">
        <f t="shared" si="58"/>
        <v>1</v>
      </c>
      <c r="AE81" s="34">
        <v>7.4999999999999993E-9</v>
      </c>
      <c r="AF81" s="37" t="str">
        <f t="shared" si="64"/>
        <v/>
      </c>
      <c r="AG81" s="73" t="str">
        <f t="shared" si="70"/>
        <v/>
      </c>
      <c r="AH81" s="56">
        <f t="shared" si="65"/>
        <v>3</v>
      </c>
      <c r="AI81" s="56">
        <f t="shared" si="66"/>
        <v>0.72635561160151252</v>
      </c>
      <c r="AJ81" s="56">
        <f t="shared" si="73"/>
        <v>6</v>
      </c>
      <c r="AK81" s="56">
        <f t="shared" si="74"/>
        <v>0.92456723604264623</v>
      </c>
      <c r="AL81" s="56">
        <f t="shared" si="71"/>
        <v>9</v>
      </c>
      <c r="AM81" s="56">
        <f t="shared" si="72"/>
        <v>1.0000000000000031</v>
      </c>
      <c r="AO81" s="37" t="str">
        <f t="shared" si="67"/>
        <v/>
      </c>
      <c r="AP81" s="37" t="str">
        <f t="shared" si="68"/>
        <v/>
      </c>
      <c r="AQ81" s="37" t="str">
        <f t="shared" si="69"/>
        <v/>
      </c>
    </row>
    <row r="82" spans="1:43" s="56" customFormat="1" ht="14.1" customHeight="1" x14ac:dyDescent="0.55000000000000004">
      <c r="A82" s="24"/>
      <c r="B82" s="8" t="str">
        <f>IF(E82="","",'ABC analyse'!C81)</f>
        <v/>
      </c>
      <c r="C82" s="9" t="str">
        <f>IF('ABC analyse'!D81="","",'ABC analyse'!D81)</f>
        <v/>
      </c>
      <c r="D82" s="9" t="str">
        <f>IF('ABC analyse'!E81="","",'ABC analyse'!E81)</f>
        <v/>
      </c>
      <c r="E82" s="9" t="str">
        <f>IF('ABC analyse'!G81="","",IF('ABC analyse'!G81=0,Udregninger!AE83,'ABC analyse'!G81+AE83))</f>
        <v/>
      </c>
      <c r="F82" s="26"/>
      <c r="G82" s="10" t="str">
        <f t="shared" si="52"/>
        <v/>
      </c>
      <c r="H82" s="11" t="str">
        <f t="shared" si="47"/>
        <v/>
      </c>
      <c r="I82" s="9" t="str">
        <f t="shared" si="48"/>
        <v/>
      </c>
      <c r="J82" s="12" t="str">
        <f t="shared" si="49"/>
        <v/>
      </c>
      <c r="K82" s="12" t="str">
        <f t="shared" si="50"/>
        <v/>
      </c>
      <c r="L82" s="35" t="str">
        <f t="shared" si="51"/>
        <v/>
      </c>
      <c r="M82" s="12" t="str">
        <f t="shared" si="59"/>
        <v/>
      </c>
      <c r="N82" s="36" t="str">
        <f t="shared" si="60"/>
        <v/>
      </c>
      <c r="O82" s="13" t="str">
        <f t="shared" si="53"/>
        <v/>
      </c>
      <c r="P82" s="24"/>
      <c r="Q82" s="30"/>
      <c r="R82" s="30"/>
      <c r="S82" s="30"/>
      <c r="T82" s="30"/>
      <c r="U82" s="30"/>
      <c r="V82" s="30"/>
      <c r="W82" s="48">
        <f t="shared" si="61"/>
        <v>9</v>
      </c>
      <c r="X82" s="43">
        <f t="shared" si="62"/>
        <v>1287450.0000000072</v>
      </c>
      <c r="Y82" s="49" t="str">
        <f t="shared" si="63"/>
        <v/>
      </c>
      <c r="Z82" s="44" t="str">
        <f t="shared" si="54"/>
        <v/>
      </c>
      <c r="AA82" s="50" t="str">
        <f t="shared" si="55"/>
        <v/>
      </c>
      <c r="AB82" s="50" t="str">
        <f t="shared" si="56"/>
        <v/>
      </c>
      <c r="AC82" s="51" t="str">
        <f t="shared" si="57"/>
        <v/>
      </c>
      <c r="AD82" s="65">
        <f t="shared" si="58"/>
        <v>1</v>
      </c>
      <c r="AE82" s="34">
        <v>7.6000000000000002E-9</v>
      </c>
      <c r="AF82" s="37" t="str">
        <f t="shared" si="64"/>
        <v/>
      </c>
      <c r="AG82" s="73" t="str">
        <f t="shared" si="70"/>
        <v/>
      </c>
      <c r="AH82" s="56">
        <f t="shared" si="65"/>
        <v>3</v>
      </c>
      <c r="AI82" s="56">
        <f t="shared" si="66"/>
        <v>0.72635561160151252</v>
      </c>
      <c r="AJ82" s="56">
        <f t="shared" si="73"/>
        <v>6</v>
      </c>
      <c r="AK82" s="56">
        <f t="shared" si="74"/>
        <v>0.92456723604264623</v>
      </c>
      <c r="AL82" s="56">
        <f t="shared" si="71"/>
        <v>9</v>
      </c>
      <c r="AM82" s="56">
        <f t="shared" si="72"/>
        <v>1.0000000000000031</v>
      </c>
      <c r="AO82" s="37" t="str">
        <f t="shared" si="67"/>
        <v/>
      </c>
      <c r="AP82" s="37" t="str">
        <f t="shared" si="68"/>
        <v/>
      </c>
      <c r="AQ82" s="37" t="str">
        <f t="shared" si="69"/>
        <v/>
      </c>
    </row>
    <row r="83" spans="1:43" s="56" customFormat="1" ht="14.1" customHeight="1" x14ac:dyDescent="0.55000000000000004">
      <c r="A83" s="24"/>
      <c r="B83" s="8" t="str">
        <f>IF(E83="","",'ABC analyse'!C82)</f>
        <v/>
      </c>
      <c r="C83" s="9" t="str">
        <f>IF('ABC analyse'!D82="","",'ABC analyse'!D82)</f>
        <v/>
      </c>
      <c r="D83" s="9" t="str">
        <f>IF('ABC analyse'!E82="","",'ABC analyse'!E82)</f>
        <v/>
      </c>
      <c r="E83" s="9" t="str">
        <f>IF('ABC analyse'!G82="","",IF('ABC analyse'!G82=0,Udregninger!AE84,'ABC analyse'!G82+AE84))</f>
        <v/>
      </c>
      <c r="F83" s="26"/>
      <c r="G83" s="10" t="str">
        <f t="shared" si="52"/>
        <v/>
      </c>
      <c r="H83" s="11" t="str">
        <f t="shared" si="47"/>
        <v/>
      </c>
      <c r="I83" s="9" t="str">
        <f t="shared" si="48"/>
        <v/>
      </c>
      <c r="J83" s="12" t="str">
        <f t="shared" si="49"/>
        <v/>
      </c>
      <c r="K83" s="12" t="str">
        <f t="shared" si="50"/>
        <v/>
      </c>
      <c r="L83" s="35" t="str">
        <f t="shared" si="51"/>
        <v/>
      </c>
      <c r="M83" s="12" t="str">
        <f t="shared" si="59"/>
        <v/>
      </c>
      <c r="N83" s="36" t="str">
        <f t="shared" si="60"/>
        <v/>
      </c>
      <c r="O83" s="13" t="str">
        <f t="shared" si="53"/>
        <v/>
      </c>
      <c r="P83" s="24"/>
      <c r="Q83" s="30"/>
      <c r="R83" s="30"/>
      <c r="S83" s="30"/>
      <c r="T83" s="30"/>
      <c r="U83" s="30"/>
      <c r="V83" s="30"/>
      <c r="W83" s="48">
        <f t="shared" si="61"/>
        <v>9</v>
      </c>
      <c r="X83" s="43">
        <f t="shared" si="62"/>
        <v>1287450.0000000072</v>
      </c>
      <c r="Y83" s="49" t="str">
        <f t="shared" si="63"/>
        <v/>
      </c>
      <c r="Z83" s="44" t="str">
        <f t="shared" si="54"/>
        <v/>
      </c>
      <c r="AA83" s="50" t="str">
        <f t="shared" si="55"/>
        <v/>
      </c>
      <c r="AB83" s="50" t="str">
        <f t="shared" si="56"/>
        <v/>
      </c>
      <c r="AC83" s="51" t="str">
        <f t="shared" si="57"/>
        <v/>
      </c>
      <c r="AD83" s="65">
        <f t="shared" si="58"/>
        <v>1</v>
      </c>
      <c r="AE83" s="34">
        <v>7.6999999999999995E-9</v>
      </c>
      <c r="AF83" s="37" t="str">
        <f t="shared" si="64"/>
        <v/>
      </c>
      <c r="AG83" s="73" t="str">
        <f t="shared" si="70"/>
        <v/>
      </c>
      <c r="AH83" s="56">
        <f t="shared" si="65"/>
        <v>3</v>
      </c>
      <c r="AI83" s="56">
        <f t="shared" si="66"/>
        <v>0.72635561160151252</v>
      </c>
      <c r="AJ83" s="56">
        <f t="shared" si="73"/>
        <v>6</v>
      </c>
      <c r="AK83" s="56">
        <f t="shared" si="74"/>
        <v>0.92456723604264623</v>
      </c>
      <c r="AL83" s="56">
        <f t="shared" si="71"/>
        <v>9</v>
      </c>
      <c r="AM83" s="56">
        <f t="shared" si="72"/>
        <v>1.0000000000000031</v>
      </c>
      <c r="AO83" s="37" t="str">
        <f t="shared" si="67"/>
        <v/>
      </c>
      <c r="AP83" s="37" t="str">
        <f t="shared" si="68"/>
        <v/>
      </c>
      <c r="AQ83" s="37" t="str">
        <f t="shared" si="69"/>
        <v/>
      </c>
    </row>
    <row r="84" spans="1:43" s="56" customFormat="1" ht="14.1" customHeight="1" x14ac:dyDescent="0.55000000000000004">
      <c r="A84" s="24"/>
      <c r="B84" s="8" t="str">
        <f>IF(E84="","",'ABC analyse'!C83)</f>
        <v/>
      </c>
      <c r="C84" s="9" t="str">
        <f>IF('ABC analyse'!D83="","",'ABC analyse'!D83)</f>
        <v/>
      </c>
      <c r="D84" s="9" t="str">
        <f>IF('ABC analyse'!E83="","",'ABC analyse'!E83)</f>
        <v/>
      </c>
      <c r="E84" s="9" t="str">
        <f>IF('ABC analyse'!G83="","",IF('ABC analyse'!G83=0,Udregninger!AE85,'ABC analyse'!G83+AE85))</f>
        <v/>
      </c>
      <c r="F84" s="26"/>
      <c r="G84" s="10" t="str">
        <f t="shared" si="52"/>
        <v/>
      </c>
      <c r="H84" s="11" t="str">
        <f t="shared" si="47"/>
        <v/>
      </c>
      <c r="I84" s="9" t="str">
        <f t="shared" si="48"/>
        <v/>
      </c>
      <c r="J84" s="12" t="str">
        <f t="shared" si="49"/>
        <v/>
      </c>
      <c r="K84" s="12" t="str">
        <f t="shared" si="50"/>
        <v/>
      </c>
      <c r="L84" s="35" t="str">
        <f t="shared" si="51"/>
        <v/>
      </c>
      <c r="M84" s="12" t="str">
        <f t="shared" si="59"/>
        <v/>
      </c>
      <c r="N84" s="36" t="str">
        <f t="shared" si="60"/>
        <v/>
      </c>
      <c r="O84" s="13" t="str">
        <f t="shared" si="53"/>
        <v/>
      </c>
      <c r="P84" s="24"/>
      <c r="Q84" s="30"/>
      <c r="R84" s="30"/>
      <c r="S84" s="30"/>
      <c r="T84" s="30"/>
      <c r="U84" s="30"/>
      <c r="V84" s="30"/>
      <c r="W84" s="48">
        <f t="shared" si="61"/>
        <v>9</v>
      </c>
      <c r="X84" s="43">
        <f t="shared" si="62"/>
        <v>1287450.0000000072</v>
      </c>
      <c r="Y84" s="49" t="str">
        <f t="shared" si="63"/>
        <v/>
      </c>
      <c r="Z84" s="44" t="str">
        <f t="shared" si="54"/>
        <v/>
      </c>
      <c r="AA84" s="50" t="str">
        <f t="shared" si="55"/>
        <v/>
      </c>
      <c r="AB84" s="50" t="str">
        <f t="shared" si="56"/>
        <v/>
      </c>
      <c r="AC84" s="51" t="str">
        <f t="shared" si="57"/>
        <v/>
      </c>
      <c r="AD84" s="65">
        <f t="shared" si="58"/>
        <v>1</v>
      </c>
      <c r="AE84" s="34">
        <v>7.8000000000000004E-9</v>
      </c>
      <c r="AF84" s="37" t="str">
        <f t="shared" si="64"/>
        <v/>
      </c>
      <c r="AG84" s="73" t="str">
        <f t="shared" si="70"/>
        <v/>
      </c>
      <c r="AH84" s="56">
        <f t="shared" si="65"/>
        <v>3</v>
      </c>
      <c r="AI84" s="56">
        <f t="shared" si="66"/>
        <v>0.72635561160151252</v>
      </c>
      <c r="AJ84" s="56">
        <f t="shared" si="73"/>
        <v>6</v>
      </c>
      <c r="AK84" s="56">
        <f t="shared" si="74"/>
        <v>0.92456723604264623</v>
      </c>
      <c r="AL84" s="56">
        <f t="shared" si="71"/>
        <v>9</v>
      </c>
      <c r="AM84" s="56">
        <f t="shared" si="72"/>
        <v>1.0000000000000031</v>
      </c>
      <c r="AO84" s="37" t="str">
        <f t="shared" si="67"/>
        <v/>
      </c>
      <c r="AP84" s="37" t="str">
        <f t="shared" si="68"/>
        <v/>
      </c>
      <c r="AQ84" s="37" t="str">
        <f t="shared" si="69"/>
        <v/>
      </c>
    </row>
    <row r="85" spans="1:43" s="56" customFormat="1" ht="14.1" customHeight="1" x14ac:dyDescent="0.55000000000000004">
      <c r="A85" s="24"/>
      <c r="B85" s="8" t="str">
        <f>IF(E85="","",'ABC analyse'!C84)</f>
        <v/>
      </c>
      <c r="C85" s="9" t="str">
        <f>IF('ABC analyse'!D84="","",'ABC analyse'!D84)</f>
        <v/>
      </c>
      <c r="D85" s="9" t="str">
        <f>IF('ABC analyse'!E84="","",'ABC analyse'!E84)</f>
        <v/>
      </c>
      <c r="E85" s="9" t="str">
        <f>IF('ABC analyse'!G84="","",IF('ABC analyse'!G84=0,Udregninger!AE86,'ABC analyse'!G84+AE86))</f>
        <v/>
      </c>
      <c r="F85" s="26"/>
      <c r="G85" s="10" t="str">
        <f t="shared" si="52"/>
        <v/>
      </c>
      <c r="H85" s="11" t="str">
        <f t="shared" si="47"/>
        <v/>
      </c>
      <c r="I85" s="9" t="str">
        <f t="shared" si="48"/>
        <v/>
      </c>
      <c r="J85" s="12" t="str">
        <f t="shared" si="49"/>
        <v/>
      </c>
      <c r="K85" s="12" t="str">
        <f t="shared" si="50"/>
        <v/>
      </c>
      <c r="L85" s="35" t="str">
        <f t="shared" si="51"/>
        <v/>
      </c>
      <c r="M85" s="12" t="str">
        <f t="shared" si="59"/>
        <v/>
      </c>
      <c r="N85" s="36" t="str">
        <f t="shared" si="60"/>
        <v/>
      </c>
      <c r="O85" s="13" t="str">
        <f t="shared" si="53"/>
        <v/>
      </c>
      <c r="P85" s="24"/>
      <c r="Q85" s="30"/>
      <c r="R85" s="30"/>
      <c r="S85" s="30"/>
      <c r="T85" s="30"/>
      <c r="U85" s="30"/>
      <c r="V85" s="30"/>
      <c r="W85" s="48">
        <f t="shared" si="61"/>
        <v>9</v>
      </c>
      <c r="X85" s="43">
        <f t="shared" si="62"/>
        <v>1287450.0000000072</v>
      </c>
      <c r="Y85" s="49" t="str">
        <f t="shared" si="63"/>
        <v/>
      </c>
      <c r="Z85" s="44" t="str">
        <f t="shared" si="54"/>
        <v/>
      </c>
      <c r="AA85" s="50" t="str">
        <f t="shared" si="55"/>
        <v/>
      </c>
      <c r="AB85" s="50" t="str">
        <f t="shared" si="56"/>
        <v/>
      </c>
      <c r="AC85" s="51" t="str">
        <f t="shared" si="57"/>
        <v/>
      </c>
      <c r="AD85" s="65">
        <f t="shared" si="58"/>
        <v>1</v>
      </c>
      <c r="AE85" s="34">
        <v>7.8999999999999996E-9</v>
      </c>
      <c r="AF85" s="37" t="str">
        <f t="shared" si="64"/>
        <v/>
      </c>
      <c r="AG85" s="73" t="str">
        <f t="shared" si="70"/>
        <v/>
      </c>
      <c r="AH85" s="56">
        <f t="shared" si="65"/>
        <v>3</v>
      </c>
      <c r="AI85" s="56">
        <f t="shared" si="66"/>
        <v>0.72635561160151252</v>
      </c>
      <c r="AJ85" s="56">
        <f t="shared" si="73"/>
        <v>6</v>
      </c>
      <c r="AK85" s="56">
        <f t="shared" si="74"/>
        <v>0.92456723604264623</v>
      </c>
      <c r="AL85" s="56">
        <f t="shared" si="71"/>
        <v>9</v>
      </c>
      <c r="AM85" s="56">
        <f t="shared" si="72"/>
        <v>1.0000000000000031</v>
      </c>
      <c r="AO85" s="37" t="str">
        <f t="shared" si="67"/>
        <v/>
      </c>
      <c r="AP85" s="37" t="str">
        <f t="shared" si="68"/>
        <v/>
      </c>
      <c r="AQ85" s="37" t="str">
        <f t="shared" si="69"/>
        <v/>
      </c>
    </row>
    <row r="86" spans="1:43" s="56" customFormat="1" ht="14.1" customHeight="1" x14ac:dyDescent="0.55000000000000004">
      <c r="A86" s="24"/>
      <c r="B86" s="8" t="str">
        <f>IF(E86="","",'ABC analyse'!C85)</f>
        <v/>
      </c>
      <c r="C86" s="9" t="str">
        <f>IF('ABC analyse'!D85="","",'ABC analyse'!D85)</f>
        <v/>
      </c>
      <c r="D86" s="9" t="str">
        <f>IF('ABC analyse'!E85="","",'ABC analyse'!E85)</f>
        <v/>
      </c>
      <c r="E86" s="9" t="str">
        <f>IF('ABC analyse'!G85="","",IF('ABC analyse'!G85=0,Udregninger!AE87,'ABC analyse'!G85+AE87))</f>
        <v/>
      </c>
      <c r="F86" s="26"/>
      <c r="G86" s="10" t="str">
        <f t="shared" si="52"/>
        <v/>
      </c>
      <c r="H86" s="11" t="str">
        <f t="shared" si="47"/>
        <v/>
      </c>
      <c r="I86" s="9" t="str">
        <f t="shared" si="48"/>
        <v/>
      </c>
      <c r="J86" s="12" t="str">
        <f t="shared" si="49"/>
        <v/>
      </c>
      <c r="K86" s="12" t="str">
        <f t="shared" si="50"/>
        <v/>
      </c>
      <c r="L86" s="35" t="str">
        <f t="shared" si="51"/>
        <v/>
      </c>
      <c r="M86" s="12" t="str">
        <f t="shared" si="59"/>
        <v/>
      </c>
      <c r="N86" s="36" t="str">
        <f t="shared" si="60"/>
        <v/>
      </c>
      <c r="O86" s="13" t="str">
        <f t="shared" si="53"/>
        <v/>
      </c>
      <c r="P86" s="24"/>
      <c r="Q86" s="30"/>
      <c r="R86" s="30"/>
      <c r="S86" s="30"/>
      <c r="T86" s="30"/>
      <c r="U86" s="30"/>
      <c r="V86" s="30"/>
      <c r="W86" s="48">
        <f t="shared" si="61"/>
        <v>9</v>
      </c>
      <c r="X86" s="43">
        <f t="shared" si="62"/>
        <v>1287450.0000000072</v>
      </c>
      <c r="Y86" s="49" t="str">
        <f t="shared" si="63"/>
        <v/>
      </c>
      <c r="Z86" s="44" t="str">
        <f t="shared" si="54"/>
        <v/>
      </c>
      <c r="AA86" s="50" t="str">
        <f t="shared" si="55"/>
        <v/>
      </c>
      <c r="AB86" s="50" t="str">
        <f t="shared" si="56"/>
        <v/>
      </c>
      <c r="AC86" s="51" t="str">
        <f t="shared" si="57"/>
        <v/>
      </c>
      <c r="AD86" s="65">
        <f t="shared" si="58"/>
        <v>1</v>
      </c>
      <c r="AE86" s="34">
        <v>8.0000000000000005E-9</v>
      </c>
      <c r="AF86" s="37" t="str">
        <f t="shared" si="64"/>
        <v/>
      </c>
      <c r="AG86" s="73" t="str">
        <f t="shared" si="70"/>
        <v/>
      </c>
      <c r="AH86" s="56">
        <f t="shared" si="65"/>
        <v>3</v>
      </c>
      <c r="AI86" s="56">
        <f t="shared" si="66"/>
        <v>0.72635561160151252</v>
      </c>
      <c r="AJ86" s="56">
        <f t="shared" si="73"/>
        <v>6</v>
      </c>
      <c r="AK86" s="56">
        <f t="shared" si="74"/>
        <v>0.92456723604264623</v>
      </c>
      <c r="AL86" s="56">
        <f t="shared" si="71"/>
        <v>9</v>
      </c>
      <c r="AM86" s="56">
        <f t="shared" si="72"/>
        <v>1.0000000000000031</v>
      </c>
      <c r="AO86" s="37" t="str">
        <f t="shared" si="67"/>
        <v/>
      </c>
      <c r="AP86" s="37" t="str">
        <f t="shared" si="68"/>
        <v/>
      </c>
      <c r="AQ86" s="37" t="str">
        <f t="shared" si="69"/>
        <v/>
      </c>
    </row>
    <row r="87" spans="1:43" s="56" customFormat="1" ht="14.1" customHeight="1" x14ac:dyDescent="0.55000000000000004">
      <c r="A87" s="24"/>
      <c r="B87" s="8" t="str">
        <f>IF(E87="","",'ABC analyse'!C86)</f>
        <v/>
      </c>
      <c r="C87" s="9" t="str">
        <f>IF('ABC analyse'!D86="","",'ABC analyse'!D86)</f>
        <v/>
      </c>
      <c r="D87" s="9" t="str">
        <f>IF('ABC analyse'!E86="","",'ABC analyse'!E86)</f>
        <v/>
      </c>
      <c r="E87" s="9" t="str">
        <f>IF('ABC analyse'!G86="","",IF('ABC analyse'!G86=0,Udregninger!AE88,'ABC analyse'!G86+AE88))</f>
        <v/>
      </c>
      <c r="F87" s="26"/>
      <c r="G87" s="10" t="str">
        <f t="shared" si="52"/>
        <v/>
      </c>
      <c r="H87" s="11" t="str">
        <f t="shared" si="47"/>
        <v/>
      </c>
      <c r="I87" s="9" t="str">
        <f t="shared" si="48"/>
        <v/>
      </c>
      <c r="J87" s="12" t="str">
        <f t="shared" si="49"/>
        <v/>
      </c>
      <c r="K87" s="12" t="str">
        <f t="shared" si="50"/>
        <v/>
      </c>
      <c r="L87" s="35" t="str">
        <f t="shared" si="51"/>
        <v/>
      </c>
      <c r="M87" s="12" t="str">
        <f t="shared" si="59"/>
        <v/>
      </c>
      <c r="N87" s="36" t="str">
        <f t="shared" si="60"/>
        <v/>
      </c>
      <c r="O87" s="13" t="str">
        <f t="shared" si="53"/>
        <v/>
      </c>
      <c r="P87" s="24"/>
      <c r="Q87" s="30"/>
      <c r="R87" s="30"/>
      <c r="S87" s="30"/>
      <c r="T87" s="30"/>
      <c r="U87" s="30"/>
      <c r="V87" s="30"/>
      <c r="W87" s="48">
        <f t="shared" si="61"/>
        <v>9</v>
      </c>
      <c r="X87" s="43">
        <f t="shared" si="62"/>
        <v>1287450.0000000072</v>
      </c>
      <c r="Y87" s="49" t="str">
        <f t="shared" si="63"/>
        <v/>
      </c>
      <c r="Z87" s="44" t="str">
        <f t="shared" si="54"/>
        <v/>
      </c>
      <c r="AA87" s="50" t="str">
        <f t="shared" si="55"/>
        <v/>
      </c>
      <c r="AB87" s="50" t="str">
        <f t="shared" si="56"/>
        <v/>
      </c>
      <c r="AC87" s="51" t="str">
        <f t="shared" si="57"/>
        <v/>
      </c>
      <c r="AD87" s="65">
        <f t="shared" si="58"/>
        <v>1</v>
      </c>
      <c r="AE87" s="34">
        <v>8.0999999999999997E-9</v>
      </c>
      <c r="AF87" s="37" t="str">
        <f t="shared" si="64"/>
        <v/>
      </c>
      <c r="AG87" s="73" t="str">
        <f t="shared" si="70"/>
        <v/>
      </c>
      <c r="AH87" s="56">
        <f t="shared" si="65"/>
        <v>3</v>
      </c>
      <c r="AI87" s="56">
        <f t="shared" si="66"/>
        <v>0.72635561160151252</v>
      </c>
      <c r="AJ87" s="56">
        <f t="shared" si="73"/>
        <v>6</v>
      </c>
      <c r="AK87" s="56">
        <f t="shared" si="74"/>
        <v>0.92456723604264623</v>
      </c>
      <c r="AL87" s="56">
        <f t="shared" si="71"/>
        <v>9</v>
      </c>
      <c r="AM87" s="56">
        <f t="shared" si="72"/>
        <v>1.0000000000000031</v>
      </c>
      <c r="AO87" s="37" t="str">
        <f t="shared" si="67"/>
        <v/>
      </c>
      <c r="AP87" s="37" t="str">
        <f t="shared" si="68"/>
        <v/>
      </c>
      <c r="AQ87" s="37" t="str">
        <f t="shared" si="69"/>
        <v/>
      </c>
    </row>
    <row r="88" spans="1:43" s="56" customFormat="1" ht="14.1" customHeight="1" x14ac:dyDescent="0.55000000000000004">
      <c r="A88" s="24"/>
      <c r="B88" s="8" t="str">
        <f>IF(E88="","",'ABC analyse'!C87)</f>
        <v/>
      </c>
      <c r="C88" s="9" t="str">
        <f>IF('ABC analyse'!D87="","",'ABC analyse'!D87)</f>
        <v/>
      </c>
      <c r="D88" s="9" t="str">
        <f>IF('ABC analyse'!E87="","",'ABC analyse'!E87)</f>
        <v/>
      </c>
      <c r="E88" s="9" t="str">
        <f>IF('ABC analyse'!G87="","",IF('ABC analyse'!G87=0,Udregninger!AE89,'ABC analyse'!G87+AE89))</f>
        <v/>
      </c>
      <c r="F88" s="26"/>
      <c r="G88" s="10" t="str">
        <f t="shared" si="52"/>
        <v/>
      </c>
      <c r="H88" s="11" t="str">
        <f t="shared" si="47"/>
        <v/>
      </c>
      <c r="I88" s="9" t="str">
        <f t="shared" si="48"/>
        <v/>
      </c>
      <c r="J88" s="12" t="str">
        <f t="shared" si="49"/>
        <v/>
      </c>
      <c r="K88" s="12" t="str">
        <f t="shared" si="50"/>
        <v/>
      </c>
      <c r="L88" s="35" t="str">
        <f t="shared" si="51"/>
        <v/>
      </c>
      <c r="M88" s="12" t="str">
        <f t="shared" si="59"/>
        <v/>
      </c>
      <c r="N88" s="36" t="str">
        <f t="shared" si="60"/>
        <v/>
      </c>
      <c r="O88" s="13" t="str">
        <f t="shared" si="53"/>
        <v/>
      </c>
      <c r="P88" s="24"/>
      <c r="Q88" s="30"/>
      <c r="R88" s="30"/>
      <c r="S88" s="30"/>
      <c r="T88" s="30"/>
      <c r="U88" s="30"/>
      <c r="V88" s="30"/>
      <c r="W88" s="48">
        <f t="shared" si="61"/>
        <v>9</v>
      </c>
      <c r="X88" s="43">
        <f t="shared" si="62"/>
        <v>1287450.0000000072</v>
      </c>
      <c r="Y88" s="49" t="str">
        <f t="shared" si="63"/>
        <v/>
      </c>
      <c r="Z88" s="44" t="str">
        <f t="shared" si="54"/>
        <v/>
      </c>
      <c r="AA88" s="50" t="str">
        <f t="shared" si="55"/>
        <v/>
      </c>
      <c r="AB88" s="50" t="str">
        <f t="shared" si="56"/>
        <v/>
      </c>
      <c r="AC88" s="51" t="str">
        <f t="shared" si="57"/>
        <v/>
      </c>
      <c r="AD88" s="65">
        <f t="shared" si="58"/>
        <v>1</v>
      </c>
      <c r="AE88" s="34">
        <v>8.2000000000000006E-9</v>
      </c>
      <c r="AF88" s="37" t="str">
        <f t="shared" si="64"/>
        <v/>
      </c>
      <c r="AG88" s="73" t="str">
        <f t="shared" si="70"/>
        <v/>
      </c>
      <c r="AH88" s="56">
        <f t="shared" si="65"/>
        <v>3</v>
      </c>
      <c r="AI88" s="56">
        <f t="shared" si="66"/>
        <v>0.72635561160151252</v>
      </c>
      <c r="AJ88" s="56">
        <f t="shared" si="73"/>
        <v>6</v>
      </c>
      <c r="AK88" s="56">
        <f t="shared" si="74"/>
        <v>0.92456723604264623</v>
      </c>
      <c r="AL88" s="56">
        <f t="shared" si="71"/>
        <v>9</v>
      </c>
      <c r="AM88" s="56">
        <f t="shared" si="72"/>
        <v>1.0000000000000031</v>
      </c>
      <c r="AO88" s="37" t="str">
        <f t="shared" si="67"/>
        <v/>
      </c>
      <c r="AP88" s="37" t="str">
        <f t="shared" si="68"/>
        <v/>
      </c>
      <c r="AQ88" s="37" t="str">
        <f t="shared" si="69"/>
        <v/>
      </c>
    </row>
    <row r="89" spans="1:43" s="56" customFormat="1" ht="14.1" customHeight="1" x14ac:dyDescent="0.55000000000000004">
      <c r="A89" s="24"/>
      <c r="B89" s="8" t="str">
        <f>IF(E89="","",'ABC analyse'!C88)</f>
        <v/>
      </c>
      <c r="C89" s="9" t="str">
        <f>IF('ABC analyse'!D88="","",'ABC analyse'!D88)</f>
        <v/>
      </c>
      <c r="D89" s="9" t="str">
        <f>IF('ABC analyse'!E88="","",'ABC analyse'!E88)</f>
        <v/>
      </c>
      <c r="E89" s="9" t="str">
        <f>IF('ABC analyse'!G88="","",IF('ABC analyse'!G88=0,Udregninger!AE90,'ABC analyse'!G88+AE90))</f>
        <v/>
      </c>
      <c r="F89" s="26"/>
      <c r="G89" s="10" t="str">
        <f t="shared" si="52"/>
        <v/>
      </c>
      <c r="H89" s="11" t="str">
        <f t="shared" si="47"/>
        <v/>
      </c>
      <c r="I89" s="9" t="str">
        <f t="shared" si="48"/>
        <v/>
      </c>
      <c r="J89" s="12" t="str">
        <f t="shared" si="49"/>
        <v/>
      </c>
      <c r="K89" s="12" t="str">
        <f t="shared" si="50"/>
        <v/>
      </c>
      <c r="L89" s="35" t="str">
        <f t="shared" si="51"/>
        <v/>
      </c>
      <c r="M89" s="12" t="str">
        <f t="shared" si="59"/>
        <v/>
      </c>
      <c r="N89" s="36" t="str">
        <f t="shared" si="60"/>
        <v/>
      </c>
      <c r="O89" s="13" t="str">
        <f t="shared" si="53"/>
        <v/>
      </c>
      <c r="P89" s="24"/>
      <c r="Q89" s="30"/>
      <c r="R89" s="30"/>
      <c r="S89" s="30"/>
      <c r="T89" s="30"/>
      <c r="U89" s="30"/>
      <c r="V89" s="30"/>
      <c r="W89" s="48">
        <f t="shared" si="61"/>
        <v>9</v>
      </c>
      <c r="X89" s="43">
        <f t="shared" si="62"/>
        <v>1287450.0000000072</v>
      </c>
      <c r="Y89" s="49" t="str">
        <f t="shared" si="63"/>
        <v/>
      </c>
      <c r="Z89" s="44" t="str">
        <f t="shared" si="54"/>
        <v/>
      </c>
      <c r="AA89" s="50" t="str">
        <f t="shared" si="55"/>
        <v/>
      </c>
      <c r="AB89" s="50" t="str">
        <f t="shared" si="56"/>
        <v/>
      </c>
      <c r="AC89" s="51" t="str">
        <f t="shared" si="57"/>
        <v/>
      </c>
      <c r="AD89" s="65">
        <f t="shared" si="58"/>
        <v>1</v>
      </c>
      <c r="AE89" s="34">
        <v>8.2999999999999999E-9</v>
      </c>
      <c r="AF89" s="37" t="str">
        <f t="shared" si="64"/>
        <v/>
      </c>
      <c r="AG89" s="73" t="str">
        <f t="shared" si="70"/>
        <v/>
      </c>
      <c r="AH89" s="56">
        <f t="shared" si="65"/>
        <v>3</v>
      </c>
      <c r="AI89" s="56">
        <f t="shared" si="66"/>
        <v>0.72635561160151252</v>
      </c>
      <c r="AJ89" s="56">
        <f t="shared" si="73"/>
        <v>6</v>
      </c>
      <c r="AK89" s="56">
        <f t="shared" si="74"/>
        <v>0.92456723604264623</v>
      </c>
      <c r="AL89" s="56">
        <f t="shared" si="71"/>
        <v>9</v>
      </c>
      <c r="AM89" s="56">
        <f t="shared" si="72"/>
        <v>1.0000000000000031</v>
      </c>
      <c r="AO89" s="37" t="str">
        <f t="shared" si="67"/>
        <v/>
      </c>
      <c r="AP89" s="37" t="str">
        <f t="shared" si="68"/>
        <v/>
      </c>
      <c r="AQ89" s="37" t="str">
        <f t="shared" si="69"/>
        <v/>
      </c>
    </row>
    <row r="90" spans="1:43" s="56" customFormat="1" ht="14.1" customHeight="1" x14ac:dyDescent="0.55000000000000004">
      <c r="A90" s="24"/>
      <c r="B90" s="8" t="str">
        <f>IF(E90="","",'ABC analyse'!C89)</f>
        <v/>
      </c>
      <c r="C90" s="9" t="str">
        <f>IF('ABC analyse'!D89="","",'ABC analyse'!D89)</f>
        <v/>
      </c>
      <c r="D90" s="9" t="str">
        <f>IF('ABC analyse'!E89="","",'ABC analyse'!E89)</f>
        <v/>
      </c>
      <c r="E90" s="9" t="str">
        <f>IF('ABC analyse'!G89="","",IF('ABC analyse'!G89=0,Udregninger!AE91,'ABC analyse'!G89+AE91))</f>
        <v/>
      </c>
      <c r="F90" s="26"/>
      <c r="G90" s="10" t="str">
        <f t="shared" si="52"/>
        <v/>
      </c>
      <c r="H90" s="11" t="str">
        <f t="shared" si="47"/>
        <v/>
      </c>
      <c r="I90" s="9" t="str">
        <f t="shared" si="48"/>
        <v/>
      </c>
      <c r="J90" s="12" t="str">
        <f t="shared" si="49"/>
        <v/>
      </c>
      <c r="K90" s="12" t="str">
        <f t="shared" si="50"/>
        <v/>
      </c>
      <c r="L90" s="35" t="str">
        <f t="shared" si="51"/>
        <v/>
      </c>
      <c r="M90" s="12" t="str">
        <f t="shared" si="59"/>
        <v/>
      </c>
      <c r="N90" s="36" t="str">
        <f t="shared" si="60"/>
        <v/>
      </c>
      <c r="O90" s="13" t="str">
        <f t="shared" si="53"/>
        <v/>
      </c>
      <c r="P90" s="24"/>
      <c r="Q90" s="30"/>
      <c r="R90" s="30"/>
      <c r="S90" s="30"/>
      <c r="T90" s="30"/>
      <c r="U90" s="30"/>
      <c r="V90" s="30"/>
      <c r="W90" s="48">
        <f t="shared" si="61"/>
        <v>9</v>
      </c>
      <c r="X90" s="43">
        <f t="shared" si="62"/>
        <v>1287450.0000000072</v>
      </c>
      <c r="Y90" s="49" t="str">
        <f t="shared" si="63"/>
        <v/>
      </c>
      <c r="Z90" s="44" t="str">
        <f t="shared" si="54"/>
        <v/>
      </c>
      <c r="AA90" s="50" t="str">
        <f t="shared" si="55"/>
        <v/>
      </c>
      <c r="AB90" s="50" t="str">
        <f t="shared" si="56"/>
        <v/>
      </c>
      <c r="AC90" s="51" t="str">
        <f t="shared" si="57"/>
        <v/>
      </c>
      <c r="AD90" s="65">
        <f t="shared" si="58"/>
        <v>1</v>
      </c>
      <c r="AE90" s="34">
        <v>8.4000000000000008E-9</v>
      </c>
      <c r="AF90" s="37" t="str">
        <f t="shared" si="64"/>
        <v/>
      </c>
      <c r="AG90" s="73" t="str">
        <f t="shared" si="70"/>
        <v/>
      </c>
      <c r="AH90" s="56">
        <f t="shared" si="65"/>
        <v>3</v>
      </c>
      <c r="AI90" s="56">
        <f t="shared" si="66"/>
        <v>0.72635561160151252</v>
      </c>
      <c r="AJ90" s="56">
        <f t="shared" si="73"/>
        <v>6</v>
      </c>
      <c r="AK90" s="56">
        <f t="shared" si="74"/>
        <v>0.92456723604264623</v>
      </c>
      <c r="AL90" s="56">
        <f t="shared" si="71"/>
        <v>9</v>
      </c>
      <c r="AM90" s="56">
        <f t="shared" si="72"/>
        <v>1.0000000000000031</v>
      </c>
      <c r="AO90" s="37" t="str">
        <f t="shared" si="67"/>
        <v/>
      </c>
      <c r="AP90" s="37" t="str">
        <f t="shared" si="68"/>
        <v/>
      </c>
      <c r="AQ90" s="37" t="str">
        <f t="shared" si="69"/>
        <v/>
      </c>
    </row>
    <row r="91" spans="1:43" s="56" customFormat="1" ht="14.1" customHeight="1" x14ac:dyDescent="0.55000000000000004">
      <c r="A91" s="24"/>
      <c r="B91" s="8" t="str">
        <f>IF(E91="","",'ABC analyse'!C90)</f>
        <v/>
      </c>
      <c r="C91" s="9" t="str">
        <f>IF('ABC analyse'!D90="","",'ABC analyse'!D90)</f>
        <v/>
      </c>
      <c r="D91" s="9" t="str">
        <f>IF('ABC analyse'!E90="","",'ABC analyse'!E90)</f>
        <v/>
      </c>
      <c r="E91" s="9" t="str">
        <f>IF('ABC analyse'!G90="","",IF('ABC analyse'!G90=0,Udregninger!AE92,'ABC analyse'!G90+AE92))</f>
        <v/>
      </c>
      <c r="F91" s="26"/>
      <c r="G91" s="10" t="str">
        <f t="shared" si="52"/>
        <v/>
      </c>
      <c r="H91" s="11" t="str">
        <f t="shared" si="47"/>
        <v/>
      </c>
      <c r="I91" s="9" t="str">
        <f t="shared" si="48"/>
        <v/>
      </c>
      <c r="J91" s="12" t="str">
        <f t="shared" si="49"/>
        <v/>
      </c>
      <c r="K91" s="12" t="str">
        <f t="shared" si="50"/>
        <v/>
      </c>
      <c r="L91" s="35" t="str">
        <f t="shared" si="51"/>
        <v/>
      </c>
      <c r="M91" s="12" t="str">
        <f t="shared" si="59"/>
        <v/>
      </c>
      <c r="N91" s="36" t="str">
        <f t="shared" si="60"/>
        <v/>
      </c>
      <c r="O91" s="13" t="str">
        <f t="shared" si="53"/>
        <v/>
      </c>
      <c r="P91" s="24"/>
      <c r="Q91" s="30"/>
      <c r="R91" s="30"/>
      <c r="S91" s="30"/>
      <c r="T91" s="30"/>
      <c r="U91" s="30"/>
      <c r="V91" s="30"/>
      <c r="W91" s="48">
        <f t="shared" si="61"/>
        <v>9</v>
      </c>
      <c r="X91" s="43">
        <f t="shared" si="62"/>
        <v>1287450.0000000072</v>
      </c>
      <c r="Y91" s="49" t="str">
        <f t="shared" si="63"/>
        <v/>
      </c>
      <c r="Z91" s="44" t="str">
        <f t="shared" si="54"/>
        <v/>
      </c>
      <c r="AA91" s="50" t="str">
        <f t="shared" si="55"/>
        <v/>
      </c>
      <c r="AB91" s="50" t="str">
        <f t="shared" si="56"/>
        <v/>
      </c>
      <c r="AC91" s="51" t="str">
        <f t="shared" si="57"/>
        <v/>
      </c>
      <c r="AD91" s="65">
        <f t="shared" si="58"/>
        <v>1</v>
      </c>
      <c r="AE91" s="34">
        <v>8.5E-9</v>
      </c>
      <c r="AF91" s="37" t="str">
        <f t="shared" si="64"/>
        <v/>
      </c>
      <c r="AG91" s="73" t="str">
        <f t="shared" si="70"/>
        <v/>
      </c>
      <c r="AH91" s="56">
        <f t="shared" si="65"/>
        <v>3</v>
      </c>
      <c r="AI91" s="56">
        <f t="shared" si="66"/>
        <v>0.72635561160151252</v>
      </c>
      <c r="AJ91" s="56">
        <f t="shared" si="73"/>
        <v>6</v>
      </c>
      <c r="AK91" s="56">
        <f t="shared" si="74"/>
        <v>0.92456723604264623</v>
      </c>
      <c r="AL91" s="56">
        <f t="shared" si="71"/>
        <v>9</v>
      </c>
      <c r="AM91" s="56">
        <f t="shared" si="72"/>
        <v>1.0000000000000031</v>
      </c>
      <c r="AO91" s="37" t="str">
        <f t="shared" si="67"/>
        <v/>
      </c>
      <c r="AP91" s="37" t="str">
        <f t="shared" si="68"/>
        <v/>
      </c>
      <c r="AQ91" s="37" t="str">
        <f t="shared" si="69"/>
        <v/>
      </c>
    </row>
    <row r="92" spans="1:43" s="56" customFormat="1" ht="14.1" customHeight="1" x14ac:dyDescent="0.55000000000000004">
      <c r="A92" s="24"/>
      <c r="B92" s="8" t="str">
        <f>IF(E92="","",'ABC analyse'!C91)</f>
        <v/>
      </c>
      <c r="C92" s="9" t="str">
        <f>IF('ABC analyse'!D91="","",'ABC analyse'!D91)</f>
        <v/>
      </c>
      <c r="D92" s="9" t="str">
        <f>IF('ABC analyse'!E91="","",'ABC analyse'!E91)</f>
        <v/>
      </c>
      <c r="E92" s="9" t="str">
        <f>IF('ABC analyse'!G91="","",IF('ABC analyse'!G91=0,Udregninger!AE93,'ABC analyse'!G91+AE93))</f>
        <v/>
      </c>
      <c r="F92" s="26"/>
      <c r="G92" s="10" t="str">
        <f t="shared" si="52"/>
        <v/>
      </c>
      <c r="H92" s="11" t="str">
        <f t="shared" si="47"/>
        <v/>
      </c>
      <c r="I92" s="9" t="str">
        <f t="shared" si="48"/>
        <v/>
      </c>
      <c r="J92" s="12" t="str">
        <f t="shared" si="49"/>
        <v/>
      </c>
      <c r="K92" s="12" t="str">
        <f t="shared" si="50"/>
        <v/>
      </c>
      <c r="L92" s="35" t="str">
        <f t="shared" si="51"/>
        <v/>
      </c>
      <c r="M92" s="12" t="str">
        <f t="shared" si="59"/>
        <v/>
      </c>
      <c r="N92" s="36" t="str">
        <f t="shared" si="60"/>
        <v/>
      </c>
      <c r="O92" s="13" t="str">
        <f t="shared" si="53"/>
        <v/>
      </c>
      <c r="P92" s="24"/>
      <c r="Q92" s="30"/>
      <c r="R92" s="30"/>
      <c r="S92" s="30"/>
      <c r="T92" s="30"/>
      <c r="U92" s="30"/>
      <c r="V92" s="30"/>
      <c r="W92" s="48">
        <f t="shared" si="61"/>
        <v>9</v>
      </c>
      <c r="X92" s="43">
        <f t="shared" si="62"/>
        <v>1287450.0000000072</v>
      </c>
      <c r="Y92" s="49" t="str">
        <f t="shared" si="63"/>
        <v/>
      </c>
      <c r="Z92" s="44" t="str">
        <f t="shared" si="54"/>
        <v/>
      </c>
      <c r="AA92" s="50" t="str">
        <f t="shared" si="55"/>
        <v/>
      </c>
      <c r="AB92" s="50" t="str">
        <f t="shared" si="56"/>
        <v/>
      </c>
      <c r="AC92" s="51" t="str">
        <f t="shared" si="57"/>
        <v/>
      </c>
      <c r="AD92" s="65">
        <f t="shared" si="58"/>
        <v>1</v>
      </c>
      <c r="AE92" s="34">
        <v>8.5999999999999993E-9</v>
      </c>
      <c r="AF92" s="37" t="str">
        <f t="shared" si="64"/>
        <v/>
      </c>
      <c r="AG92" s="73" t="str">
        <f t="shared" si="70"/>
        <v/>
      </c>
      <c r="AH92" s="56">
        <f t="shared" si="65"/>
        <v>3</v>
      </c>
      <c r="AI92" s="56">
        <f t="shared" si="66"/>
        <v>0.72635561160151252</v>
      </c>
      <c r="AJ92" s="56">
        <f t="shared" si="73"/>
        <v>6</v>
      </c>
      <c r="AK92" s="56">
        <f t="shared" si="74"/>
        <v>0.92456723604264623</v>
      </c>
      <c r="AL92" s="56">
        <f t="shared" si="71"/>
        <v>9</v>
      </c>
      <c r="AM92" s="56">
        <f t="shared" si="72"/>
        <v>1.0000000000000031</v>
      </c>
      <c r="AO92" s="37" t="str">
        <f t="shared" si="67"/>
        <v/>
      </c>
      <c r="AP92" s="37" t="str">
        <f t="shared" si="68"/>
        <v/>
      </c>
      <c r="AQ92" s="37" t="str">
        <f t="shared" si="69"/>
        <v/>
      </c>
    </row>
    <row r="93" spans="1:43" s="56" customFormat="1" ht="14.1" customHeight="1" x14ac:dyDescent="0.55000000000000004">
      <c r="A93" s="24"/>
      <c r="B93" s="8" t="str">
        <f>IF(E93="","",'ABC analyse'!C92)</f>
        <v/>
      </c>
      <c r="C93" s="9" t="str">
        <f>IF('ABC analyse'!D92="","",'ABC analyse'!D92)</f>
        <v/>
      </c>
      <c r="D93" s="9" t="str">
        <f>IF('ABC analyse'!E92="","",'ABC analyse'!E92)</f>
        <v/>
      </c>
      <c r="E93" s="9" t="str">
        <f>IF('ABC analyse'!G92="","",IF('ABC analyse'!G92=0,Udregninger!AE94,'ABC analyse'!G92+AE94))</f>
        <v/>
      </c>
      <c r="F93" s="26"/>
      <c r="G93" s="10" t="str">
        <f t="shared" si="52"/>
        <v/>
      </c>
      <c r="H93" s="11" t="str">
        <f t="shared" si="47"/>
        <v/>
      </c>
      <c r="I93" s="9" t="str">
        <f t="shared" si="48"/>
        <v/>
      </c>
      <c r="J93" s="12" t="str">
        <f t="shared" si="49"/>
        <v/>
      </c>
      <c r="K93" s="12" t="str">
        <f t="shared" si="50"/>
        <v/>
      </c>
      <c r="L93" s="35" t="str">
        <f t="shared" si="51"/>
        <v/>
      </c>
      <c r="M93" s="12" t="str">
        <f t="shared" si="59"/>
        <v/>
      </c>
      <c r="N93" s="36" t="str">
        <f t="shared" si="60"/>
        <v/>
      </c>
      <c r="O93" s="13" t="str">
        <f t="shared" si="53"/>
        <v/>
      </c>
      <c r="P93" s="24"/>
      <c r="Q93" s="30"/>
      <c r="R93" s="30"/>
      <c r="S93" s="30"/>
      <c r="T93" s="30"/>
      <c r="U93" s="30"/>
      <c r="V93" s="30"/>
      <c r="W93" s="48">
        <f t="shared" si="61"/>
        <v>9</v>
      </c>
      <c r="X93" s="43">
        <f t="shared" si="62"/>
        <v>1287450.0000000072</v>
      </c>
      <c r="Y93" s="49" t="str">
        <f t="shared" si="63"/>
        <v/>
      </c>
      <c r="Z93" s="44" t="str">
        <f t="shared" si="54"/>
        <v/>
      </c>
      <c r="AA93" s="50" t="str">
        <f t="shared" si="55"/>
        <v/>
      </c>
      <c r="AB93" s="50" t="str">
        <f t="shared" si="56"/>
        <v/>
      </c>
      <c r="AC93" s="51" t="str">
        <f t="shared" si="57"/>
        <v/>
      </c>
      <c r="AD93" s="65">
        <f t="shared" si="58"/>
        <v>1</v>
      </c>
      <c r="AE93" s="34">
        <v>8.7000000000000001E-9</v>
      </c>
      <c r="AF93" s="37" t="str">
        <f t="shared" si="64"/>
        <v/>
      </c>
      <c r="AG93" s="73" t="str">
        <f t="shared" si="70"/>
        <v/>
      </c>
      <c r="AH93" s="56">
        <f t="shared" si="65"/>
        <v>3</v>
      </c>
      <c r="AI93" s="56">
        <f t="shared" si="66"/>
        <v>0.72635561160151252</v>
      </c>
      <c r="AJ93" s="56">
        <f t="shared" si="73"/>
        <v>6</v>
      </c>
      <c r="AK93" s="56">
        <f t="shared" si="74"/>
        <v>0.92456723604264623</v>
      </c>
      <c r="AL93" s="56">
        <f t="shared" si="71"/>
        <v>9</v>
      </c>
      <c r="AM93" s="56">
        <f t="shared" si="72"/>
        <v>1.0000000000000031</v>
      </c>
      <c r="AO93" s="37" t="str">
        <f t="shared" si="67"/>
        <v/>
      </c>
      <c r="AP93" s="37" t="str">
        <f t="shared" si="68"/>
        <v/>
      </c>
      <c r="AQ93" s="37" t="str">
        <f t="shared" si="69"/>
        <v/>
      </c>
    </row>
    <row r="94" spans="1:43" s="56" customFormat="1" ht="14.1" customHeight="1" x14ac:dyDescent="0.55000000000000004">
      <c r="A94" s="24"/>
      <c r="B94" s="8" t="str">
        <f>IF(E94="","",'ABC analyse'!C93)</f>
        <v/>
      </c>
      <c r="C94" s="9" t="str">
        <f>IF('ABC analyse'!D93="","",'ABC analyse'!D93)</f>
        <v/>
      </c>
      <c r="D94" s="9" t="str">
        <f>IF('ABC analyse'!E93="","",'ABC analyse'!E93)</f>
        <v/>
      </c>
      <c r="E94" s="9" t="str">
        <f>IF('ABC analyse'!G93="","",IF('ABC analyse'!G93=0,Udregninger!AE95,'ABC analyse'!G93+AE95))</f>
        <v/>
      </c>
      <c r="F94" s="26"/>
      <c r="G94" s="10" t="str">
        <f t="shared" si="52"/>
        <v/>
      </c>
      <c r="H94" s="11" t="str">
        <f t="shared" si="47"/>
        <v/>
      </c>
      <c r="I94" s="9" t="str">
        <f t="shared" si="48"/>
        <v/>
      </c>
      <c r="J94" s="12" t="str">
        <f t="shared" si="49"/>
        <v/>
      </c>
      <c r="K94" s="12" t="str">
        <f t="shared" si="50"/>
        <v/>
      </c>
      <c r="L94" s="35" t="str">
        <f t="shared" si="51"/>
        <v/>
      </c>
      <c r="M94" s="12" t="str">
        <f t="shared" si="59"/>
        <v/>
      </c>
      <c r="N94" s="36" t="str">
        <f t="shared" si="60"/>
        <v/>
      </c>
      <c r="O94" s="13" t="str">
        <f t="shared" si="53"/>
        <v/>
      </c>
      <c r="P94" s="24"/>
      <c r="Q94" s="30"/>
      <c r="R94" s="30"/>
      <c r="S94" s="30"/>
      <c r="T94" s="30"/>
      <c r="U94" s="30"/>
      <c r="V94" s="30"/>
      <c r="W94" s="48">
        <f t="shared" si="61"/>
        <v>9</v>
      </c>
      <c r="X94" s="43">
        <f t="shared" si="62"/>
        <v>1287450.0000000072</v>
      </c>
      <c r="Y94" s="49" t="str">
        <f t="shared" si="63"/>
        <v/>
      </c>
      <c r="Z94" s="44" t="str">
        <f t="shared" si="54"/>
        <v/>
      </c>
      <c r="AA94" s="50" t="str">
        <f t="shared" si="55"/>
        <v/>
      </c>
      <c r="AB94" s="50" t="str">
        <f t="shared" si="56"/>
        <v/>
      </c>
      <c r="AC94" s="51" t="str">
        <f t="shared" si="57"/>
        <v/>
      </c>
      <c r="AD94" s="65">
        <f t="shared" si="58"/>
        <v>1</v>
      </c>
      <c r="AE94" s="34">
        <v>8.7999999999999994E-9</v>
      </c>
      <c r="AF94" s="37" t="str">
        <f t="shared" si="64"/>
        <v/>
      </c>
      <c r="AG94" s="73" t="str">
        <f t="shared" si="70"/>
        <v/>
      </c>
      <c r="AH94" s="56">
        <f t="shared" si="65"/>
        <v>3</v>
      </c>
      <c r="AI94" s="56">
        <f t="shared" si="66"/>
        <v>0.72635561160151252</v>
      </c>
      <c r="AJ94" s="56">
        <f t="shared" si="73"/>
        <v>6</v>
      </c>
      <c r="AK94" s="56">
        <f t="shared" si="74"/>
        <v>0.92456723604264623</v>
      </c>
      <c r="AL94" s="56">
        <f t="shared" si="71"/>
        <v>9</v>
      </c>
      <c r="AM94" s="56">
        <f t="shared" si="72"/>
        <v>1.0000000000000031</v>
      </c>
      <c r="AO94" s="37" t="str">
        <f t="shared" si="67"/>
        <v/>
      </c>
      <c r="AP94" s="37" t="str">
        <f t="shared" si="68"/>
        <v/>
      </c>
      <c r="AQ94" s="37" t="str">
        <f t="shared" si="69"/>
        <v/>
      </c>
    </row>
    <row r="95" spans="1:43" s="56" customFormat="1" ht="14.1" customHeight="1" x14ac:dyDescent="0.55000000000000004">
      <c r="A95" s="24"/>
      <c r="B95" s="8" t="str">
        <f>IF(E95="","",'ABC analyse'!C94)</f>
        <v/>
      </c>
      <c r="C95" s="9" t="str">
        <f>IF('ABC analyse'!D94="","",'ABC analyse'!D94)</f>
        <v/>
      </c>
      <c r="D95" s="9" t="str">
        <f>IF('ABC analyse'!E94="","",'ABC analyse'!E94)</f>
        <v/>
      </c>
      <c r="E95" s="9" t="str">
        <f>IF('ABC analyse'!G94="","",IF('ABC analyse'!G94=0,Udregninger!AE96,'ABC analyse'!G94+AE96))</f>
        <v/>
      </c>
      <c r="F95" s="26"/>
      <c r="G95" s="10" t="str">
        <f t="shared" si="52"/>
        <v/>
      </c>
      <c r="H95" s="11" t="str">
        <f t="shared" si="47"/>
        <v/>
      </c>
      <c r="I95" s="9" t="str">
        <f t="shared" si="48"/>
        <v/>
      </c>
      <c r="J95" s="12" t="str">
        <f t="shared" si="49"/>
        <v/>
      </c>
      <c r="K95" s="12" t="str">
        <f t="shared" si="50"/>
        <v/>
      </c>
      <c r="L95" s="35" t="str">
        <f t="shared" si="51"/>
        <v/>
      </c>
      <c r="M95" s="12" t="str">
        <f t="shared" si="59"/>
        <v/>
      </c>
      <c r="N95" s="36" t="str">
        <f t="shared" si="60"/>
        <v/>
      </c>
      <c r="O95" s="13" t="str">
        <f t="shared" si="53"/>
        <v/>
      </c>
      <c r="P95" s="24"/>
      <c r="Q95" s="30"/>
      <c r="R95" s="30"/>
      <c r="S95" s="30"/>
      <c r="T95" s="30"/>
      <c r="U95" s="30"/>
      <c r="V95" s="30"/>
      <c r="W95" s="48">
        <f t="shared" si="61"/>
        <v>9</v>
      </c>
      <c r="X95" s="43">
        <f t="shared" si="62"/>
        <v>1287450.0000000072</v>
      </c>
      <c r="Y95" s="49" t="str">
        <f t="shared" si="63"/>
        <v/>
      </c>
      <c r="Z95" s="44" t="str">
        <f t="shared" si="54"/>
        <v/>
      </c>
      <c r="AA95" s="50" t="str">
        <f t="shared" si="55"/>
        <v/>
      </c>
      <c r="AB95" s="50" t="str">
        <f t="shared" si="56"/>
        <v/>
      </c>
      <c r="AC95" s="51" t="str">
        <f t="shared" si="57"/>
        <v/>
      </c>
      <c r="AD95" s="65">
        <f t="shared" si="58"/>
        <v>1</v>
      </c>
      <c r="AE95" s="34">
        <v>8.9000000000000003E-9</v>
      </c>
      <c r="AF95" s="37" t="str">
        <f t="shared" si="64"/>
        <v/>
      </c>
      <c r="AG95" s="73" t="str">
        <f t="shared" si="70"/>
        <v/>
      </c>
      <c r="AH95" s="56">
        <f t="shared" si="65"/>
        <v>3</v>
      </c>
      <c r="AI95" s="56">
        <f t="shared" si="66"/>
        <v>0.72635561160151252</v>
      </c>
      <c r="AJ95" s="56">
        <f t="shared" si="73"/>
        <v>6</v>
      </c>
      <c r="AK95" s="56">
        <f t="shared" si="74"/>
        <v>0.92456723604264623</v>
      </c>
      <c r="AL95" s="56">
        <f t="shared" si="71"/>
        <v>9</v>
      </c>
      <c r="AM95" s="56">
        <f t="shared" si="72"/>
        <v>1.0000000000000031</v>
      </c>
      <c r="AO95" s="37" t="str">
        <f t="shared" si="67"/>
        <v/>
      </c>
      <c r="AP95" s="37" t="str">
        <f t="shared" si="68"/>
        <v/>
      </c>
      <c r="AQ95" s="37" t="str">
        <f t="shared" si="69"/>
        <v/>
      </c>
    </row>
    <row r="96" spans="1:43" s="56" customFormat="1" ht="14.1" customHeight="1" x14ac:dyDescent="0.55000000000000004">
      <c r="A96" s="24"/>
      <c r="B96" s="8" t="str">
        <f>IF(E96="","",'ABC analyse'!C95)</f>
        <v/>
      </c>
      <c r="C96" s="9" t="str">
        <f>IF('ABC analyse'!D95="","",'ABC analyse'!D95)</f>
        <v/>
      </c>
      <c r="D96" s="9" t="str">
        <f>IF('ABC analyse'!E95="","",'ABC analyse'!E95)</f>
        <v/>
      </c>
      <c r="E96" s="9" t="str">
        <f>IF('ABC analyse'!G95="","",IF('ABC analyse'!G95=0,Udregninger!AE97,'ABC analyse'!G95+AE97))</f>
        <v/>
      </c>
      <c r="F96" s="26"/>
      <c r="G96" s="10" t="str">
        <f t="shared" si="52"/>
        <v/>
      </c>
      <c r="H96" s="11" t="str">
        <f t="shared" si="47"/>
        <v/>
      </c>
      <c r="I96" s="9" t="str">
        <f t="shared" si="48"/>
        <v/>
      </c>
      <c r="J96" s="12" t="str">
        <f t="shared" si="49"/>
        <v/>
      </c>
      <c r="K96" s="12" t="str">
        <f t="shared" si="50"/>
        <v/>
      </c>
      <c r="L96" s="35" t="str">
        <f t="shared" si="51"/>
        <v/>
      </c>
      <c r="M96" s="12" t="str">
        <f t="shared" si="59"/>
        <v/>
      </c>
      <c r="N96" s="36" t="str">
        <f t="shared" si="60"/>
        <v/>
      </c>
      <c r="O96" s="13" t="str">
        <f t="shared" si="53"/>
        <v/>
      </c>
      <c r="P96" s="24"/>
      <c r="Q96" s="30"/>
      <c r="R96" s="30"/>
      <c r="S96" s="30"/>
      <c r="T96" s="30"/>
      <c r="U96" s="30"/>
      <c r="V96" s="30"/>
      <c r="W96" s="48">
        <f t="shared" si="61"/>
        <v>9</v>
      </c>
      <c r="X96" s="43">
        <f t="shared" si="62"/>
        <v>1287450.0000000072</v>
      </c>
      <c r="Y96" s="49" t="str">
        <f t="shared" si="63"/>
        <v/>
      </c>
      <c r="Z96" s="44" t="str">
        <f t="shared" si="54"/>
        <v/>
      </c>
      <c r="AA96" s="50" t="str">
        <f t="shared" si="55"/>
        <v/>
      </c>
      <c r="AB96" s="50" t="str">
        <f t="shared" si="56"/>
        <v/>
      </c>
      <c r="AC96" s="51" t="str">
        <f t="shared" si="57"/>
        <v/>
      </c>
      <c r="AD96" s="65">
        <f t="shared" si="58"/>
        <v>1</v>
      </c>
      <c r="AE96" s="34">
        <v>8.9999999999999995E-9</v>
      </c>
      <c r="AF96" s="37" t="str">
        <f t="shared" si="64"/>
        <v/>
      </c>
      <c r="AG96" s="73" t="str">
        <f t="shared" si="70"/>
        <v/>
      </c>
      <c r="AH96" s="56">
        <f t="shared" si="65"/>
        <v>3</v>
      </c>
      <c r="AI96" s="56">
        <f t="shared" si="66"/>
        <v>0.72635561160151252</v>
      </c>
      <c r="AJ96" s="56">
        <f t="shared" si="73"/>
        <v>6</v>
      </c>
      <c r="AK96" s="56">
        <f t="shared" si="74"/>
        <v>0.92456723604264623</v>
      </c>
      <c r="AL96" s="56">
        <f t="shared" si="71"/>
        <v>9</v>
      </c>
      <c r="AM96" s="56">
        <f t="shared" si="72"/>
        <v>1.0000000000000031</v>
      </c>
      <c r="AO96" s="37" t="str">
        <f t="shared" si="67"/>
        <v/>
      </c>
      <c r="AP96" s="37" t="str">
        <f t="shared" si="68"/>
        <v/>
      </c>
      <c r="AQ96" s="37" t="str">
        <f t="shared" si="69"/>
        <v/>
      </c>
    </row>
    <row r="97" spans="1:46" s="56" customFormat="1" ht="14.1" customHeight="1" x14ac:dyDescent="0.55000000000000004">
      <c r="A97" s="24"/>
      <c r="B97" s="8" t="str">
        <f>IF(E97="","",'ABC analyse'!C96)</f>
        <v/>
      </c>
      <c r="C97" s="9" t="str">
        <f>IF('ABC analyse'!D96="","",'ABC analyse'!D96)</f>
        <v/>
      </c>
      <c r="D97" s="9" t="str">
        <f>IF('ABC analyse'!E96="","",'ABC analyse'!E96)</f>
        <v/>
      </c>
      <c r="E97" s="9" t="str">
        <f>IF('ABC analyse'!G96="","",IF('ABC analyse'!G96=0,Udregninger!AE98,'ABC analyse'!G96+AE98))</f>
        <v/>
      </c>
      <c r="F97" s="26"/>
      <c r="G97" s="10" t="str">
        <f t="shared" si="52"/>
        <v/>
      </c>
      <c r="H97" s="11" t="str">
        <f t="shared" si="47"/>
        <v/>
      </c>
      <c r="I97" s="9" t="str">
        <f t="shared" si="48"/>
        <v/>
      </c>
      <c r="J97" s="12" t="str">
        <f t="shared" si="49"/>
        <v/>
      </c>
      <c r="K97" s="12" t="str">
        <f t="shared" si="50"/>
        <v/>
      </c>
      <c r="L97" s="35" t="str">
        <f t="shared" si="51"/>
        <v/>
      </c>
      <c r="M97" s="12" t="str">
        <f t="shared" si="59"/>
        <v/>
      </c>
      <c r="N97" s="36" t="str">
        <f t="shared" si="60"/>
        <v/>
      </c>
      <c r="O97" s="13" t="str">
        <f t="shared" si="53"/>
        <v/>
      </c>
      <c r="P97" s="24"/>
      <c r="Q97" s="30"/>
      <c r="R97" s="30"/>
      <c r="S97" s="30"/>
      <c r="T97" s="30"/>
      <c r="U97" s="30"/>
      <c r="V97" s="30"/>
      <c r="W97" s="48">
        <f t="shared" si="61"/>
        <v>9</v>
      </c>
      <c r="X97" s="43">
        <f t="shared" si="62"/>
        <v>1287450.0000000072</v>
      </c>
      <c r="Y97" s="49" t="str">
        <f t="shared" si="63"/>
        <v/>
      </c>
      <c r="Z97" s="44" t="str">
        <f t="shared" si="54"/>
        <v/>
      </c>
      <c r="AA97" s="50" t="str">
        <f t="shared" si="55"/>
        <v/>
      </c>
      <c r="AB97" s="50" t="str">
        <f t="shared" si="56"/>
        <v/>
      </c>
      <c r="AC97" s="51" t="str">
        <f t="shared" si="57"/>
        <v/>
      </c>
      <c r="AD97" s="65">
        <f t="shared" si="58"/>
        <v>1</v>
      </c>
      <c r="AE97" s="34">
        <v>9.1000000000000004E-9</v>
      </c>
      <c r="AF97" s="37" t="str">
        <f t="shared" si="64"/>
        <v/>
      </c>
      <c r="AG97" s="73" t="str">
        <f t="shared" si="70"/>
        <v/>
      </c>
      <c r="AH97" s="56">
        <f t="shared" si="65"/>
        <v>3</v>
      </c>
      <c r="AI97" s="56">
        <f t="shared" si="66"/>
        <v>0.72635561160151252</v>
      </c>
      <c r="AJ97" s="56">
        <f t="shared" si="73"/>
        <v>6</v>
      </c>
      <c r="AK97" s="56">
        <f t="shared" si="74"/>
        <v>0.92456723604264623</v>
      </c>
      <c r="AL97" s="56">
        <f t="shared" si="71"/>
        <v>9</v>
      </c>
      <c r="AM97" s="56">
        <f t="shared" si="72"/>
        <v>1.0000000000000031</v>
      </c>
      <c r="AO97" s="37" t="str">
        <f t="shared" si="67"/>
        <v/>
      </c>
      <c r="AP97" s="37" t="str">
        <f t="shared" si="68"/>
        <v/>
      </c>
      <c r="AQ97" s="37" t="str">
        <f t="shared" si="69"/>
        <v/>
      </c>
    </row>
    <row r="98" spans="1:46" s="56" customFormat="1" ht="14.1" customHeight="1" x14ac:dyDescent="0.55000000000000004">
      <c r="A98" s="24"/>
      <c r="B98" s="8" t="str">
        <f>IF(E98="","",'ABC analyse'!C97)</f>
        <v/>
      </c>
      <c r="C98" s="9" t="str">
        <f>IF('ABC analyse'!D97="","",'ABC analyse'!D97)</f>
        <v/>
      </c>
      <c r="D98" s="9" t="str">
        <f>IF('ABC analyse'!E97="","",'ABC analyse'!E97)</f>
        <v/>
      </c>
      <c r="E98" s="9" t="str">
        <f>IF('ABC analyse'!G97="","",IF('ABC analyse'!G97=0,Udregninger!AE99,'ABC analyse'!G97+AE99))</f>
        <v/>
      </c>
      <c r="F98" s="26"/>
      <c r="G98" s="10" t="str">
        <f t="shared" si="52"/>
        <v/>
      </c>
      <c r="H98" s="11" t="str">
        <f t="shared" si="47"/>
        <v/>
      </c>
      <c r="I98" s="9" t="str">
        <f t="shared" si="48"/>
        <v/>
      </c>
      <c r="J98" s="12" t="str">
        <f t="shared" si="49"/>
        <v/>
      </c>
      <c r="K98" s="12" t="str">
        <f t="shared" si="50"/>
        <v/>
      </c>
      <c r="L98" s="35" t="str">
        <f t="shared" si="51"/>
        <v/>
      </c>
      <c r="M98" s="12" t="str">
        <f t="shared" si="59"/>
        <v/>
      </c>
      <c r="N98" s="36" t="str">
        <f t="shared" si="60"/>
        <v/>
      </c>
      <c r="O98" s="13" t="str">
        <f t="shared" si="53"/>
        <v/>
      </c>
      <c r="P98" s="24"/>
      <c r="Q98" s="30"/>
      <c r="R98" s="30"/>
      <c r="S98" s="30"/>
      <c r="T98" s="30"/>
      <c r="U98" s="30"/>
      <c r="V98" s="30"/>
      <c r="W98" s="48">
        <f t="shared" si="61"/>
        <v>9</v>
      </c>
      <c r="X98" s="43">
        <f t="shared" si="62"/>
        <v>1287450.0000000072</v>
      </c>
      <c r="Y98" s="49" t="str">
        <f t="shared" si="63"/>
        <v/>
      </c>
      <c r="Z98" s="44" t="str">
        <f t="shared" si="54"/>
        <v/>
      </c>
      <c r="AA98" s="50" t="str">
        <f t="shared" si="55"/>
        <v/>
      </c>
      <c r="AB98" s="50" t="str">
        <f t="shared" si="56"/>
        <v/>
      </c>
      <c r="AC98" s="51" t="str">
        <f t="shared" si="57"/>
        <v/>
      </c>
      <c r="AD98" s="65">
        <f t="shared" si="58"/>
        <v>1</v>
      </c>
      <c r="AE98" s="34">
        <v>9.1999999999999997E-9</v>
      </c>
      <c r="AF98" s="37" t="str">
        <f t="shared" si="64"/>
        <v/>
      </c>
      <c r="AG98" s="73" t="str">
        <f t="shared" si="70"/>
        <v/>
      </c>
      <c r="AH98" s="56">
        <f t="shared" si="65"/>
        <v>3</v>
      </c>
      <c r="AI98" s="56">
        <f t="shared" si="66"/>
        <v>0.72635561160151252</v>
      </c>
      <c r="AJ98" s="56">
        <f t="shared" si="73"/>
        <v>6</v>
      </c>
      <c r="AK98" s="56">
        <f t="shared" si="74"/>
        <v>0.92456723604264623</v>
      </c>
      <c r="AL98" s="56">
        <f t="shared" si="71"/>
        <v>9</v>
      </c>
      <c r="AM98" s="56">
        <f t="shared" si="72"/>
        <v>1.0000000000000031</v>
      </c>
      <c r="AO98" s="37" t="str">
        <f t="shared" si="67"/>
        <v/>
      </c>
      <c r="AP98" s="37" t="str">
        <f t="shared" si="68"/>
        <v/>
      </c>
      <c r="AQ98" s="37" t="str">
        <f t="shared" si="69"/>
        <v/>
      </c>
    </row>
    <row r="99" spans="1:46" s="56" customFormat="1" ht="14.1" customHeight="1" x14ac:dyDescent="0.55000000000000004">
      <c r="A99" s="24"/>
      <c r="B99" s="8" t="str">
        <f>IF(E99="","",'ABC analyse'!C98)</f>
        <v/>
      </c>
      <c r="C99" s="9" t="str">
        <f>IF('ABC analyse'!D98="","",'ABC analyse'!D98)</f>
        <v/>
      </c>
      <c r="D99" s="9" t="str">
        <f>IF('ABC analyse'!E98="","",'ABC analyse'!E98)</f>
        <v/>
      </c>
      <c r="E99" s="9" t="str">
        <f>IF('ABC analyse'!G98="","",IF('ABC analyse'!G98=0,Udregninger!AE100,'ABC analyse'!G98+AE100))</f>
        <v/>
      </c>
      <c r="F99" s="26"/>
      <c r="G99" s="10" t="str">
        <f t="shared" si="52"/>
        <v/>
      </c>
      <c r="H99" s="11" t="str">
        <f t="shared" si="47"/>
        <v/>
      </c>
      <c r="I99" s="9" t="str">
        <f t="shared" si="48"/>
        <v/>
      </c>
      <c r="J99" s="12" t="str">
        <f t="shared" si="49"/>
        <v/>
      </c>
      <c r="K99" s="12" t="str">
        <f t="shared" si="50"/>
        <v/>
      </c>
      <c r="L99" s="35" t="str">
        <f t="shared" si="51"/>
        <v/>
      </c>
      <c r="M99" s="12" t="str">
        <f t="shared" si="59"/>
        <v/>
      </c>
      <c r="N99" s="36" t="str">
        <f t="shared" si="60"/>
        <v/>
      </c>
      <c r="O99" s="13" t="str">
        <f t="shared" si="53"/>
        <v/>
      </c>
      <c r="P99" s="24"/>
      <c r="Q99" s="30"/>
      <c r="R99" s="30"/>
      <c r="S99" s="30"/>
      <c r="T99" s="30"/>
      <c r="U99" s="30"/>
      <c r="V99" s="30"/>
      <c r="W99" s="48">
        <f t="shared" si="61"/>
        <v>9</v>
      </c>
      <c r="X99" s="43">
        <f t="shared" si="62"/>
        <v>1287450.0000000072</v>
      </c>
      <c r="Y99" s="49" t="str">
        <f t="shared" si="63"/>
        <v/>
      </c>
      <c r="Z99" s="44" t="str">
        <f t="shared" si="54"/>
        <v/>
      </c>
      <c r="AA99" s="50" t="str">
        <f t="shared" si="55"/>
        <v/>
      </c>
      <c r="AB99" s="50" t="str">
        <f t="shared" si="56"/>
        <v/>
      </c>
      <c r="AC99" s="51" t="str">
        <f t="shared" si="57"/>
        <v/>
      </c>
      <c r="AD99" s="65">
        <f t="shared" si="58"/>
        <v>1</v>
      </c>
      <c r="AE99" s="34">
        <v>9.3000000000000006E-9</v>
      </c>
      <c r="AF99" s="37" t="str">
        <f t="shared" si="64"/>
        <v/>
      </c>
      <c r="AG99" s="73" t="str">
        <f t="shared" si="70"/>
        <v/>
      </c>
      <c r="AH99" s="56">
        <f t="shared" si="65"/>
        <v>3</v>
      </c>
      <c r="AI99" s="56">
        <f t="shared" si="66"/>
        <v>0.72635561160151252</v>
      </c>
      <c r="AJ99" s="56">
        <f t="shared" si="73"/>
        <v>6</v>
      </c>
      <c r="AK99" s="56">
        <f t="shared" si="74"/>
        <v>0.92456723604264623</v>
      </c>
      <c r="AL99" s="56">
        <f t="shared" si="71"/>
        <v>9</v>
      </c>
      <c r="AM99" s="56">
        <f t="shared" si="72"/>
        <v>1.0000000000000031</v>
      </c>
      <c r="AO99" s="37" t="str">
        <f t="shared" si="67"/>
        <v/>
      </c>
      <c r="AP99" s="37" t="str">
        <f t="shared" si="68"/>
        <v/>
      </c>
      <c r="AQ99" s="37" t="str">
        <f t="shared" si="69"/>
        <v/>
      </c>
    </row>
    <row r="100" spans="1:46" s="56" customFormat="1" ht="14.1" customHeight="1" x14ac:dyDescent="0.55000000000000004">
      <c r="A100" s="24"/>
      <c r="B100" s="8" t="str">
        <f>IF(E100="","",'ABC analyse'!C99)</f>
        <v/>
      </c>
      <c r="C100" s="9" t="str">
        <f>IF('ABC analyse'!D99="","",'ABC analyse'!D99)</f>
        <v/>
      </c>
      <c r="D100" s="9" t="str">
        <f>IF('ABC analyse'!E99="","",'ABC analyse'!E99)</f>
        <v/>
      </c>
      <c r="E100" s="9" t="str">
        <f>IF('ABC analyse'!G99="","",IF('ABC analyse'!G99=0,Udregninger!AE101,'ABC analyse'!G99+AE101))</f>
        <v/>
      </c>
      <c r="F100" s="26"/>
      <c r="G100" s="10" t="str">
        <f t="shared" si="52"/>
        <v/>
      </c>
      <c r="H100" s="11" t="str">
        <f t="shared" si="47"/>
        <v/>
      </c>
      <c r="I100" s="9" t="str">
        <f t="shared" si="48"/>
        <v/>
      </c>
      <c r="J100" s="12" t="str">
        <f t="shared" si="49"/>
        <v/>
      </c>
      <c r="K100" s="12" t="str">
        <f t="shared" si="50"/>
        <v/>
      </c>
      <c r="L100" s="35" t="str">
        <f t="shared" si="51"/>
        <v/>
      </c>
      <c r="M100" s="12" t="str">
        <f t="shared" si="59"/>
        <v/>
      </c>
      <c r="N100" s="36" t="str">
        <f t="shared" si="60"/>
        <v/>
      </c>
      <c r="O100" s="13" t="str">
        <f t="shared" si="53"/>
        <v/>
      </c>
      <c r="P100" s="24"/>
      <c r="Q100" s="30"/>
      <c r="R100" s="30"/>
      <c r="S100" s="30"/>
      <c r="T100" s="30"/>
      <c r="U100" s="30"/>
      <c r="V100" s="30"/>
      <c r="W100" s="48">
        <f t="shared" si="61"/>
        <v>9</v>
      </c>
      <c r="X100" s="43">
        <f t="shared" si="62"/>
        <v>1287450.0000000072</v>
      </c>
      <c r="Y100" s="49" t="str">
        <f t="shared" si="63"/>
        <v/>
      </c>
      <c r="Z100" s="44" t="str">
        <f t="shared" si="54"/>
        <v/>
      </c>
      <c r="AA100" s="50" t="str">
        <f t="shared" si="55"/>
        <v/>
      </c>
      <c r="AB100" s="50" t="str">
        <f t="shared" si="56"/>
        <v/>
      </c>
      <c r="AC100" s="51" t="str">
        <f t="shared" si="57"/>
        <v/>
      </c>
      <c r="AD100" s="65">
        <f t="shared" si="58"/>
        <v>1</v>
      </c>
      <c r="AE100" s="34">
        <v>9.3999999999999998E-9</v>
      </c>
      <c r="AF100" s="37" t="str">
        <f t="shared" si="64"/>
        <v/>
      </c>
      <c r="AG100" s="73" t="str">
        <f t="shared" si="70"/>
        <v/>
      </c>
      <c r="AH100" s="56">
        <f t="shared" si="65"/>
        <v>3</v>
      </c>
      <c r="AI100" s="56">
        <f t="shared" si="66"/>
        <v>0.72635561160151252</v>
      </c>
      <c r="AJ100" s="56">
        <f t="shared" si="73"/>
        <v>6</v>
      </c>
      <c r="AK100" s="56">
        <f t="shared" si="74"/>
        <v>0.92456723604264623</v>
      </c>
      <c r="AL100" s="56">
        <f t="shared" si="71"/>
        <v>9</v>
      </c>
      <c r="AM100" s="56">
        <f t="shared" si="72"/>
        <v>1.0000000000000031</v>
      </c>
      <c r="AO100" s="37" t="str">
        <f t="shared" si="67"/>
        <v/>
      </c>
      <c r="AP100" s="37" t="str">
        <f t="shared" si="68"/>
        <v/>
      </c>
      <c r="AQ100" s="37" t="str">
        <f t="shared" si="69"/>
        <v/>
      </c>
    </row>
    <row r="101" spans="1:46" s="56" customFormat="1" ht="14.1" customHeight="1" x14ac:dyDescent="0.55000000000000004">
      <c r="A101" s="24"/>
      <c r="B101" s="8" t="str">
        <f>IF(E101="","",'ABC analyse'!C100)</f>
        <v/>
      </c>
      <c r="C101" s="9" t="str">
        <f>IF('ABC analyse'!D100="","",'ABC analyse'!D100)</f>
        <v/>
      </c>
      <c r="D101" s="9" t="str">
        <f>IF('ABC analyse'!E100="","",'ABC analyse'!E100)</f>
        <v/>
      </c>
      <c r="E101" s="9" t="str">
        <f>IF('ABC analyse'!G100="","",IF('ABC analyse'!G100=0,Udregninger!AE102,'ABC analyse'!G100+AE102))</f>
        <v/>
      </c>
      <c r="F101" s="26"/>
      <c r="G101" s="10" t="str">
        <f t="shared" si="52"/>
        <v/>
      </c>
      <c r="H101" s="11" t="str">
        <f t="shared" si="47"/>
        <v/>
      </c>
      <c r="I101" s="9" t="str">
        <f t="shared" si="48"/>
        <v/>
      </c>
      <c r="J101" s="12" t="str">
        <f t="shared" si="49"/>
        <v/>
      </c>
      <c r="K101" s="12" t="str">
        <f t="shared" si="50"/>
        <v/>
      </c>
      <c r="L101" s="35" t="str">
        <f t="shared" si="51"/>
        <v/>
      </c>
      <c r="M101" s="12" t="str">
        <f t="shared" si="59"/>
        <v/>
      </c>
      <c r="N101" s="36" t="str">
        <f t="shared" si="60"/>
        <v/>
      </c>
      <c r="O101" s="13" t="str">
        <f t="shared" si="53"/>
        <v/>
      </c>
      <c r="P101" s="24"/>
      <c r="Q101" s="30"/>
      <c r="R101" s="30"/>
      <c r="S101" s="30"/>
      <c r="T101" s="30"/>
      <c r="U101" s="30"/>
      <c r="V101" s="30"/>
      <c r="W101" s="48">
        <f t="shared" si="61"/>
        <v>9</v>
      </c>
      <c r="X101" s="43">
        <f t="shared" si="62"/>
        <v>1287450.0000000072</v>
      </c>
      <c r="Y101" s="49" t="str">
        <f t="shared" si="63"/>
        <v/>
      </c>
      <c r="Z101" s="44" t="str">
        <f t="shared" si="54"/>
        <v/>
      </c>
      <c r="AA101" s="50" t="str">
        <f t="shared" si="55"/>
        <v/>
      </c>
      <c r="AB101" s="50" t="str">
        <f t="shared" si="56"/>
        <v/>
      </c>
      <c r="AC101" s="51" t="str">
        <f t="shared" si="57"/>
        <v/>
      </c>
      <c r="AD101" s="65">
        <f t="shared" si="58"/>
        <v>1</v>
      </c>
      <c r="AE101" s="34">
        <v>9.5000000000000007E-9</v>
      </c>
      <c r="AF101" s="37" t="str">
        <f t="shared" si="64"/>
        <v/>
      </c>
      <c r="AG101" s="73" t="str">
        <f t="shared" si="70"/>
        <v/>
      </c>
      <c r="AH101" s="56">
        <f t="shared" si="65"/>
        <v>3</v>
      </c>
      <c r="AI101" s="56">
        <f t="shared" si="66"/>
        <v>0.72635561160151252</v>
      </c>
      <c r="AJ101" s="56">
        <f t="shared" si="73"/>
        <v>6</v>
      </c>
      <c r="AK101" s="56">
        <f t="shared" si="74"/>
        <v>0.92456723604264623</v>
      </c>
      <c r="AL101" s="56">
        <f t="shared" si="71"/>
        <v>9</v>
      </c>
      <c r="AM101" s="56">
        <f t="shared" si="72"/>
        <v>1.0000000000000031</v>
      </c>
      <c r="AO101" s="37" t="str">
        <f t="shared" si="67"/>
        <v/>
      </c>
      <c r="AP101" s="37" t="str">
        <f t="shared" si="68"/>
        <v/>
      </c>
      <c r="AQ101" s="37" t="str">
        <f t="shared" si="69"/>
        <v/>
      </c>
    </row>
    <row r="102" spans="1:46" s="56" customFormat="1" ht="14.1" customHeight="1" x14ac:dyDescent="0.55000000000000004">
      <c r="A102" s="24"/>
      <c r="B102" s="8" t="str">
        <f>IF(E102="","",'ABC analyse'!C101)</f>
        <v/>
      </c>
      <c r="C102" s="9" t="str">
        <f>IF('ABC analyse'!D101="","",'ABC analyse'!D101)</f>
        <v/>
      </c>
      <c r="D102" s="9" t="str">
        <f>IF('ABC analyse'!E101="","",'ABC analyse'!E101)</f>
        <v/>
      </c>
      <c r="E102" s="9" t="str">
        <f>IF('ABC analyse'!G101="","",IF('ABC analyse'!G101=0,Udregninger!AE103,'ABC analyse'!G101+AE103))</f>
        <v/>
      </c>
      <c r="F102" s="26"/>
      <c r="G102" s="10" t="str">
        <f t="shared" si="52"/>
        <v/>
      </c>
      <c r="H102" s="11" t="str">
        <f t="shared" ref="H102:H106" si="75">IF(AB103="","",VLOOKUP(G102,$Y$7:$AC$107,2,FALSE))</f>
        <v/>
      </c>
      <c r="I102" s="9" t="str">
        <f t="shared" si="48"/>
        <v/>
      </c>
      <c r="J102" s="12" t="str">
        <f t="shared" si="49"/>
        <v/>
      </c>
      <c r="K102" s="12" t="str">
        <f t="shared" si="50"/>
        <v/>
      </c>
      <c r="L102" s="35" t="str">
        <f t="shared" ref="L102:L106" si="76">IF(K102="","",K102/$Y$3)</f>
        <v/>
      </c>
      <c r="M102" s="12" t="str">
        <f t="shared" si="59"/>
        <v/>
      </c>
      <c r="N102" s="36" t="str">
        <f t="shared" si="60"/>
        <v/>
      </c>
      <c r="O102" s="13" t="str">
        <f t="shared" si="53"/>
        <v/>
      </c>
      <c r="P102" s="24"/>
      <c r="Q102" s="30"/>
      <c r="R102" s="30"/>
      <c r="S102" s="30"/>
      <c r="T102" s="30"/>
      <c r="U102" s="30"/>
      <c r="V102" s="30"/>
      <c r="W102" s="48">
        <f t="shared" si="61"/>
        <v>9</v>
      </c>
      <c r="X102" s="43">
        <f t="shared" si="62"/>
        <v>1287450.0000000072</v>
      </c>
      <c r="Y102" s="49" t="str">
        <f t="shared" si="63"/>
        <v/>
      </c>
      <c r="Z102" s="44" t="str">
        <f t="shared" si="54"/>
        <v/>
      </c>
      <c r="AA102" s="50" t="str">
        <f t="shared" si="55"/>
        <v/>
      </c>
      <c r="AB102" s="50" t="str">
        <f t="shared" si="56"/>
        <v/>
      </c>
      <c r="AC102" s="51" t="str">
        <f t="shared" si="57"/>
        <v/>
      </c>
      <c r="AD102" s="65">
        <f t="shared" si="58"/>
        <v>1</v>
      </c>
      <c r="AE102" s="34">
        <v>9.5999999999999999E-9</v>
      </c>
      <c r="AF102" s="37" t="str">
        <f t="shared" si="64"/>
        <v/>
      </c>
      <c r="AG102" s="73" t="str">
        <f t="shared" si="70"/>
        <v/>
      </c>
      <c r="AH102" s="56">
        <f t="shared" si="65"/>
        <v>3</v>
      </c>
      <c r="AI102" s="56">
        <f t="shared" si="66"/>
        <v>0.72635561160151252</v>
      </c>
      <c r="AJ102" s="56">
        <f t="shared" si="73"/>
        <v>6</v>
      </c>
      <c r="AK102" s="56">
        <f t="shared" si="74"/>
        <v>0.92456723604264623</v>
      </c>
      <c r="AL102" s="56">
        <f t="shared" si="71"/>
        <v>9</v>
      </c>
      <c r="AM102" s="56">
        <f t="shared" si="72"/>
        <v>1.0000000000000031</v>
      </c>
      <c r="AO102" s="37" t="str">
        <f t="shared" si="67"/>
        <v/>
      </c>
      <c r="AP102" s="37" t="str">
        <f t="shared" si="68"/>
        <v/>
      </c>
      <c r="AQ102" s="37" t="str">
        <f t="shared" si="69"/>
        <v/>
      </c>
    </row>
    <row r="103" spans="1:46" s="56" customFormat="1" ht="14.1" customHeight="1" x14ac:dyDescent="0.55000000000000004">
      <c r="A103" s="24"/>
      <c r="B103" s="8" t="str">
        <f>IF(E103="","",'ABC analyse'!C102)</f>
        <v/>
      </c>
      <c r="C103" s="9" t="str">
        <f>IF('ABC analyse'!D102="","",'ABC analyse'!D102)</f>
        <v/>
      </c>
      <c r="D103" s="9" t="str">
        <f>IF('ABC analyse'!E102="","",'ABC analyse'!E102)</f>
        <v/>
      </c>
      <c r="E103" s="9" t="str">
        <f>IF('ABC analyse'!G102="","",IF('ABC analyse'!G102=0,Udregninger!AE104,'ABC analyse'!G102+AE104))</f>
        <v/>
      </c>
      <c r="F103" s="26"/>
      <c r="G103" s="10" t="str">
        <f t="shared" si="52"/>
        <v/>
      </c>
      <c r="H103" s="11" t="str">
        <f t="shared" si="75"/>
        <v/>
      </c>
      <c r="I103" s="9" t="str">
        <f t="shared" si="48"/>
        <v/>
      </c>
      <c r="J103" s="12" t="str">
        <f t="shared" si="49"/>
        <v/>
      </c>
      <c r="K103" s="12" t="str">
        <f t="shared" si="50"/>
        <v/>
      </c>
      <c r="L103" s="35" t="str">
        <f t="shared" si="76"/>
        <v/>
      </c>
      <c r="M103" s="12" t="str">
        <f t="shared" si="59"/>
        <v/>
      </c>
      <c r="N103" s="36" t="str">
        <f t="shared" si="60"/>
        <v/>
      </c>
      <c r="O103" s="13" t="str">
        <f t="shared" si="53"/>
        <v/>
      </c>
      <c r="P103" s="24"/>
      <c r="Q103" s="30"/>
      <c r="R103" s="30"/>
      <c r="S103" s="30"/>
      <c r="T103" s="30"/>
      <c r="U103" s="30"/>
      <c r="V103" s="30"/>
      <c r="W103" s="48">
        <f t="shared" si="61"/>
        <v>9</v>
      </c>
      <c r="X103" s="43">
        <f t="shared" si="62"/>
        <v>1287450.0000000072</v>
      </c>
      <c r="Y103" s="49" t="str">
        <f t="shared" si="63"/>
        <v/>
      </c>
      <c r="Z103" s="44" t="str">
        <f t="shared" si="54"/>
        <v/>
      </c>
      <c r="AA103" s="50" t="str">
        <f t="shared" si="55"/>
        <v/>
      </c>
      <c r="AB103" s="50" t="str">
        <f t="shared" si="56"/>
        <v/>
      </c>
      <c r="AC103" s="51" t="str">
        <f t="shared" si="57"/>
        <v/>
      </c>
      <c r="AD103" s="65">
        <f t="shared" ref="AD103:AD107" si="77">IF(AC103="",1,IF(M102="","",M102/$Y$3))</f>
        <v>1</v>
      </c>
      <c r="AE103" s="34">
        <v>9.6999999999999992E-9</v>
      </c>
      <c r="AF103" s="37" t="str">
        <f t="shared" si="64"/>
        <v/>
      </c>
      <c r="AG103" s="73" t="str">
        <f t="shared" si="70"/>
        <v/>
      </c>
      <c r="AH103" s="56">
        <f t="shared" si="65"/>
        <v>3</v>
      </c>
      <c r="AI103" s="56">
        <f t="shared" si="66"/>
        <v>0.72635561160151252</v>
      </c>
      <c r="AJ103" s="56">
        <f t="shared" si="73"/>
        <v>6</v>
      </c>
      <c r="AK103" s="56">
        <f t="shared" si="74"/>
        <v>0.92456723604264623</v>
      </c>
      <c r="AL103" s="56">
        <f t="shared" si="71"/>
        <v>9</v>
      </c>
      <c r="AM103" s="56">
        <f t="shared" si="72"/>
        <v>1.0000000000000031</v>
      </c>
      <c r="AO103" s="37" t="str">
        <f t="shared" si="67"/>
        <v/>
      </c>
      <c r="AP103" s="37" t="str">
        <f t="shared" si="68"/>
        <v/>
      </c>
      <c r="AQ103" s="37" t="str">
        <f t="shared" si="69"/>
        <v/>
      </c>
    </row>
    <row r="104" spans="1:46" s="56" customFormat="1" ht="14.1" customHeight="1" x14ac:dyDescent="0.55000000000000004">
      <c r="A104" s="24"/>
      <c r="B104" s="8" t="str">
        <f>IF(E104="","",'ABC analyse'!C103)</f>
        <v/>
      </c>
      <c r="C104" s="9" t="str">
        <f>IF('ABC analyse'!D103="","",'ABC analyse'!D103)</f>
        <v/>
      </c>
      <c r="D104" s="9" t="str">
        <f>IF('ABC analyse'!E103="","",'ABC analyse'!E103)</f>
        <v/>
      </c>
      <c r="E104" s="9" t="str">
        <f>IF('ABC analyse'!G103="","",IF('ABC analyse'!G103=0,Udregninger!AE105,'ABC analyse'!G103+AE105))</f>
        <v/>
      </c>
      <c r="F104" s="26"/>
      <c r="G104" s="10" t="str">
        <f t="shared" si="52"/>
        <v/>
      </c>
      <c r="H104" s="11" t="str">
        <f t="shared" si="75"/>
        <v/>
      </c>
      <c r="I104" s="9" t="str">
        <f t="shared" si="48"/>
        <v/>
      </c>
      <c r="J104" s="12" t="str">
        <f t="shared" si="49"/>
        <v/>
      </c>
      <c r="K104" s="12" t="str">
        <f t="shared" si="50"/>
        <v/>
      </c>
      <c r="L104" s="35" t="str">
        <f t="shared" si="76"/>
        <v/>
      </c>
      <c r="M104" s="12" t="str">
        <f t="shared" si="59"/>
        <v/>
      </c>
      <c r="N104" s="36" t="str">
        <f t="shared" si="60"/>
        <v/>
      </c>
      <c r="O104" s="13" t="str">
        <f t="shared" si="53"/>
        <v/>
      </c>
      <c r="P104" s="24"/>
      <c r="Q104" s="30"/>
      <c r="R104" s="30"/>
      <c r="S104" s="30"/>
      <c r="T104" s="30"/>
      <c r="U104" s="30"/>
      <c r="V104" s="30"/>
      <c r="W104" s="48">
        <f t="shared" si="61"/>
        <v>9</v>
      </c>
      <c r="X104" s="43">
        <f t="shared" ref="X104:X107" si="78">IF(W104=$X$3,X103,M103)</f>
        <v>1287450.0000000072</v>
      </c>
      <c r="Y104" s="49" t="str">
        <f t="shared" si="63"/>
        <v/>
      </c>
      <c r="Z104" s="44" t="str">
        <f t="shared" si="54"/>
        <v/>
      </c>
      <c r="AA104" s="50" t="str">
        <f t="shared" si="55"/>
        <v/>
      </c>
      <c r="AB104" s="50" t="str">
        <f t="shared" si="56"/>
        <v/>
      </c>
      <c r="AC104" s="51" t="str">
        <f t="shared" si="57"/>
        <v/>
      </c>
      <c r="AD104" s="65">
        <f t="shared" si="77"/>
        <v>1</v>
      </c>
      <c r="AE104" s="34">
        <v>9.8000000000000001E-9</v>
      </c>
      <c r="AF104" s="37" t="str">
        <f t="shared" si="64"/>
        <v/>
      </c>
      <c r="AG104" s="73" t="str">
        <f t="shared" si="70"/>
        <v/>
      </c>
      <c r="AH104" s="56">
        <f t="shared" si="65"/>
        <v>3</v>
      </c>
      <c r="AI104" s="56">
        <f t="shared" si="66"/>
        <v>0.72635561160151252</v>
      </c>
      <c r="AJ104" s="56">
        <f t="shared" si="73"/>
        <v>6</v>
      </c>
      <c r="AK104" s="56">
        <f t="shared" si="74"/>
        <v>0.92456723604264623</v>
      </c>
      <c r="AL104" s="56">
        <f t="shared" si="71"/>
        <v>9</v>
      </c>
      <c r="AM104" s="56">
        <f t="shared" si="72"/>
        <v>1.0000000000000031</v>
      </c>
      <c r="AO104" s="37" t="str">
        <f t="shared" si="67"/>
        <v/>
      </c>
      <c r="AP104" s="37" t="str">
        <f t="shared" si="68"/>
        <v/>
      </c>
      <c r="AQ104" s="37" t="str">
        <f t="shared" si="69"/>
        <v/>
      </c>
    </row>
    <row r="105" spans="1:46" s="56" customFormat="1" ht="14.1" customHeight="1" x14ac:dyDescent="0.55000000000000004">
      <c r="A105" s="24"/>
      <c r="B105" s="8" t="str">
        <f>IF(E105="","",'ABC analyse'!C104)</f>
        <v/>
      </c>
      <c r="C105" s="9" t="str">
        <f>IF('ABC analyse'!D104="","",'ABC analyse'!D104)</f>
        <v/>
      </c>
      <c r="D105" s="9" t="str">
        <f>IF('ABC analyse'!E104="","",'ABC analyse'!E104)</f>
        <v/>
      </c>
      <c r="E105" s="9" t="str">
        <f>IF('ABC analyse'!G104="","",IF('ABC analyse'!G104=0,Udregninger!AE106,'ABC analyse'!G104+AE106))</f>
        <v/>
      </c>
      <c r="F105" s="26"/>
      <c r="G105" s="10" t="str">
        <f t="shared" si="52"/>
        <v/>
      </c>
      <c r="H105" s="11" t="str">
        <f t="shared" si="75"/>
        <v/>
      </c>
      <c r="I105" s="9" t="str">
        <f t="shared" si="48"/>
        <v/>
      </c>
      <c r="J105" s="12" t="str">
        <f t="shared" si="49"/>
        <v/>
      </c>
      <c r="K105" s="12" t="str">
        <f t="shared" si="50"/>
        <v/>
      </c>
      <c r="L105" s="35" t="str">
        <f t="shared" si="76"/>
        <v/>
      </c>
      <c r="M105" s="12" t="str">
        <f t="shared" si="59"/>
        <v/>
      </c>
      <c r="N105" s="36" t="str">
        <f t="shared" si="60"/>
        <v/>
      </c>
      <c r="O105" s="13" t="str">
        <f t="shared" si="53"/>
        <v/>
      </c>
      <c r="P105" s="24"/>
      <c r="Q105" s="30"/>
      <c r="R105" s="30"/>
      <c r="S105" s="30"/>
      <c r="T105" s="30"/>
      <c r="U105" s="30"/>
      <c r="V105" s="30"/>
      <c r="W105" s="48">
        <f t="shared" si="61"/>
        <v>9</v>
      </c>
      <c r="X105" s="43">
        <f t="shared" si="78"/>
        <v>1287450.0000000072</v>
      </c>
      <c r="Y105" s="49" t="str">
        <f t="shared" si="63"/>
        <v/>
      </c>
      <c r="Z105" s="44" t="str">
        <f t="shared" si="54"/>
        <v/>
      </c>
      <c r="AA105" s="50" t="str">
        <f t="shared" si="55"/>
        <v/>
      </c>
      <c r="AB105" s="50" t="str">
        <f t="shared" si="56"/>
        <v/>
      </c>
      <c r="AC105" s="51" t="str">
        <f t="shared" si="57"/>
        <v/>
      </c>
      <c r="AD105" s="65">
        <f t="shared" si="77"/>
        <v>1</v>
      </c>
      <c r="AE105" s="34">
        <v>9.8999999999999993E-9</v>
      </c>
      <c r="AF105" s="37" t="str">
        <f t="shared" si="64"/>
        <v/>
      </c>
      <c r="AG105" s="73" t="str">
        <f t="shared" si="70"/>
        <v/>
      </c>
      <c r="AH105" s="56">
        <f t="shared" si="65"/>
        <v>3</v>
      </c>
      <c r="AI105" s="56">
        <f t="shared" si="66"/>
        <v>0.72635561160151252</v>
      </c>
      <c r="AJ105" s="56">
        <f t="shared" si="73"/>
        <v>6</v>
      </c>
      <c r="AK105" s="56">
        <f t="shared" si="74"/>
        <v>0.92456723604264623</v>
      </c>
      <c r="AL105" s="56">
        <f t="shared" si="71"/>
        <v>9</v>
      </c>
      <c r="AM105" s="56">
        <f t="shared" si="72"/>
        <v>1.0000000000000031</v>
      </c>
      <c r="AO105" s="37" t="str">
        <f t="shared" si="67"/>
        <v/>
      </c>
      <c r="AP105" s="37" t="str">
        <f t="shared" si="68"/>
        <v/>
      </c>
      <c r="AQ105" s="37" t="str">
        <f t="shared" si="69"/>
        <v/>
      </c>
    </row>
    <row r="106" spans="1:46" s="56" customFormat="1" ht="14.1" customHeight="1" x14ac:dyDescent="0.55000000000000004">
      <c r="A106" s="24"/>
      <c r="B106" s="8" t="str">
        <f>IF(E106="","",'ABC analyse'!C105)</f>
        <v/>
      </c>
      <c r="C106" s="9" t="str">
        <f>IF('ABC analyse'!D105="","",'ABC analyse'!D105)</f>
        <v/>
      </c>
      <c r="D106" s="9" t="str">
        <f>IF('ABC analyse'!E105="","",'ABC analyse'!E105)</f>
        <v/>
      </c>
      <c r="E106" s="9" t="str">
        <f>IF('ABC analyse'!G105="","",IF('ABC analyse'!G105=0,Udregninger!AE107,'ABC analyse'!G105+AE107))</f>
        <v/>
      </c>
      <c r="F106" s="26"/>
      <c r="G106" s="10" t="str">
        <f t="shared" si="52"/>
        <v/>
      </c>
      <c r="H106" s="11" t="str">
        <f t="shared" si="75"/>
        <v/>
      </c>
      <c r="I106" s="9" t="str">
        <f t="shared" si="48"/>
        <v/>
      </c>
      <c r="J106" s="12" t="str">
        <f t="shared" si="49"/>
        <v/>
      </c>
      <c r="K106" s="12" t="str">
        <f t="shared" si="50"/>
        <v/>
      </c>
      <c r="L106" s="35" t="str">
        <f t="shared" si="76"/>
        <v/>
      </c>
      <c r="M106" s="12" t="str">
        <f t="shared" si="59"/>
        <v/>
      </c>
      <c r="N106" s="36" t="str">
        <f t="shared" si="60"/>
        <v/>
      </c>
      <c r="O106" s="13" t="str">
        <f t="shared" si="53"/>
        <v/>
      </c>
      <c r="P106" s="24"/>
      <c r="Q106" s="30"/>
      <c r="R106" s="30"/>
      <c r="S106" s="30"/>
      <c r="T106" s="30"/>
      <c r="U106" s="30"/>
      <c r="V106" s="30"/>
      <c r="W106" s="48">
        <f t="shared" si="61"/>
        <v>9</v>
      </c>
      <c r="X106" s="43">
        <f t="shared" si="78"/>
        <v>1287450.0000000072</v>
      </c>
      <c r="Y106" s="49" t="str">
        <f t="shared" si="63"/>
        <v/>
      </c>
      <c r="Z106" s="44" t="str">
        <f t="shared" si="54"/>
        <v/>
      </c>
      <c r="AA106" s="50" t="str">
        <f t="shared" si="55"/>
        <v/>
      </c>
      <c r="AB106" s="50" t="str">
        <f t="shared" si="56"/>
        <v/>
      </c>
      <c r="AC106" s="51" t="str">
        <f t="shared" si="57"/>
        <v/>
      </c>
      <c r="AD106" s="65">
        <f t="shared" si="77"/>
        <v>1</v>
      </c>
      <c r="AE106" s="34">
        <v>1E-8</v>
      </c>
      <c r="AF106" s="37" t="str">
        <f t="shared" si="64"/>
        <v/>
      </c>
      <c r="AG106" s="73" t="str">
        <f t="shared" si="70"/>
        <v/>
      </c>
      <c r="AH106" s="56">
        <f t="shared" si="65"/>
        <v>3</v>
      </c>
      <c r="AI106" s="56">
        <f t="shared" si="66"/>
        <v>0.72635561160151252</v>
      </c>
      <c r="AJ106" s="56">
        <f t="shared" si="73"/>
        <v>6</v>
      </c>
      <c r="AK106" s="56">
        <f t="shared" si="74"/>
        <v>0.92456723604264623</v>
      </c>
      <c r="AL106" s="56">
        <f t="shared" si="71"/>
        <v>9</v>
      </c>
      <c r="AM106" s="56">
        <f t="shared" si="72"/>
        <v>1.0000000000000031</v>
      </c>
      <c r="AO106" s="37" t="str">
        <f t="shared" si="67"/>
        <v/>
      </c>
      <c r="AP106" s="37" t="str">
        <f t="shared" si="68"/>
        <v/>
      </c>
      <c r="AQ106" s="37" t="str">
        <f t="shared" si="69"/>
        <v/>
      </c>
    </row>
    <row r="107" spans="1:46" s="56" customFormat="1" ht="14.1" customHeight="1" x14ac:dyDescent="0.5500000000000000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30"/>
      <c r="R107" s="30"/>
      <c r="S107" s="30"/>
      <c r="T107" s="30"/>
      <c r="U107" s="30"/>
      <c r="V107" s="30"/>
      <c r="W107" s="48">
        <f t="shared" si="61"/>
        <v>9</v>
      </c>
      <c r="X107" s="43">
        <f t="shared" si="78"/>
        <v>1287450.0000000072</v>
      </c>
      <c r="Y107" s="49" t="str">
        <f t="shared" si="63"/>
        <v/>
      </c>
      <c r="Z107" s="44" t="str">
        <f t="shared" si="54"/>
        <v/>
      </c>
      <c r="AA107" s="50" t="str">
        <f t="shared" si="55"/>
        <v/>
      </c>
      <c r="AB107" s="50" t="str">
        <f t="shared" si="56"/>
        <v/>
      </c>
      <c r="AC107" s="51" t="str">
        <f t="shared" si="57"/>
        <v/>
      </c>
      <c r="AD107" s="65">
        <f t="shared" si="77"/>
        <v>1</v>
      </c>
      <c r="AE107" s="34">
        <v>1.0099999999999999E-8</v>
      </c>
      <c r="AF107" s="37" t="str">
        <f t="shared" si="64"/>
        <v/>
      </c>
      <c r="AG107" s="73" t="str">
        <f t="shared" si="70"/>
        <v/>
      </c>
      <c r="AH107" s="56">
        <f t="shared" si="65"/>
        <v>3</v>
      </c>
      <c r="AI107" s="56">
        <f t="shared" si="66"/>
        <v>0.72635561160151252</v>
      </c>
      <c r="AJ107" s="56">
        <f t="shared" si="73"/>
        <v>6</v>
      </c>
      <c r="AK107" s="56">
        <f t="shared" si="74"/>
        <v>0.92456723604264623</v>
      </c>
      <c r="AL107" s="56">
        <f t="shared" si="71"/>
        <v>9</v>
      </c>
      <c r="AM107" s="56">
        <f t="shared" si="72"/>
        <v>1.0000000000000031</v>
      </c>
      <c r="AO107" s="37" t="str">
        <f t="shared" si="67"/>
        <v/>
      </c>
      <c r="AP107" s="37" t="str">
        <f t="shared" si="68"/>
        <v/>
      </c>
      <c r="AQ107" s="37" t="str">
        <f t="shared" si="69"/>
        <v/>
      </c>
    </row>
    <row r="108" spans="1:46" ht="14.1" customHeight="1" x14ac:dyDescent="0.55000000000000004">
      <c r="Q108" s="30"/>
      <c r="R108" s="30"/>
      <c r="S108" s="30"/>
      <c r="T108" s="30"/>
      <c r="U108" s="30"/>
      <c r="V108" s="30"/>
      <c r="W108" s="30"/>
      <c r="X108" s="70"/>
      <c r="Y108" s="71"/>
      <c r="Z108" s="67"/>
      <c r="AA108" s="66"/>
      <c r="AB108" s="68"/>
      <c r="AC108" s="68"/>
      <c r="AD108" s="69"/>
      <c r="AE108" s="69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</row>
    <row r="109" spans="1:46" ht="14.1" customHeight="1" x14ac:dyDescent="0.55000000000000004"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</row>
    <row r="110" spans="1:46" ht="14.1" customHeight="1" x14ac:dyDescent="0.55000000000000004"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29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</row>
    <row r="111" spans="1:46" ht="14.1" customHeight="1" x14ac:dyDescent="0.55000000000000004"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</row>
    <row r="112" spans="1:46" ht="14.1" customHeight="1" x14ac:dyDescent="0.55000000000000004"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</row>
    <row r="113" spans="23:44" ht="14.1" customHeight="1" x14ac:dyDescent="0.55000000000000004"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</row>
  </sheetData>
  <mergeCells count="12">
    <mergeCell ref="Q8:U12"/>
    <mergeCell ref="L4:L5"/>
    <mergeCell ref="O4:O5"/>
    <mergeCell ref="H4:H5"/>
    <mergeCell ref="B4:B5"/>
    <mergeCell ref="C4:C5"/>
    <mergeCell ref="D4:D5"/>
    <mergeCell ref="E4:E5"/>
    <mergeCell ref="G4:G5"/>
    <mergeCell ref="I4:I5"/>
    <mergeCell ref="J4:J5"/>
    <mergeCell ref="K4:K5"/>
  </mergeCells>
  <conditionalFormatting sqref="G6:G106">
    <cfRule type="expression" dxfId="3" priority="96">
      <formula>Y7=""</formula>
    </cfRule>
  </conditionalFormatting>
  <conditionalFormatting sqref="M5:M106">
    <cfRule type="expression" dxfId="2" priority="98">
      <formula>Y6=""</formula>
    </cfRule>
  </conditionalFormatting>
  <conditionalFormatting sqref="H6:H106">
    <cfRule type="expression" dxfId="1" priority="99">
      <formula>AA7=""</formula>
    </cfRule>
  </conditionalFormatting>
  <conditionalFormatting sqref="Y6 AA6">
    <cfRule type="expression" dxfId="0" priority="100">
      <formula>Y6&gt;$X$3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Menu</vt:lpstr>
      <vt:lpstr>Intro</vt:lpstr>
      <vt:lpstr>ABC analyse</vt:lpstr>
      <vt:lpstr>Ark1</vt:lpstr>
      <vt:lpstr>Udregninger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Storm</dc:creator>
  <cp:lastModifiedBy>Oliver Storm Pallesen</cp:lastModifiedBy>
  <dcterms:created xsi:type="dcterms:W3CDTF">2012-12-17T11:45:12Z</dcterms:created>
  <dcterms:modified xsi:type="dcterms:W3CDTF">2018-09-08T11:40:40Z</dcterms:modified>
</cp:coreProperties>
</file>