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er\Desktop\Erhvervslearn\Produkter\"/>
    </mc:Choice>
  </mc:AlternateContent>
  <xr:revisionPtr revIDLastSave="0" documentId="13_ncr:1_{29F107F0-B0ED-4353-B32A-5E6E6399493F}" xr6:coauthVersionLast="34" xr6:coauthVersionMax="34" xr10:uidLastSave="{00000000-0000-0000-0000-000000000000}"/>
  <bookViews>
    <workbookView xWindow="0" yWindow="0" windowWidth="20490" windowHeight="7758" xr2:uid="{00000000-000D-0000-FFFF-FFFF00000000}"/>
  </bookViews>
  <sheets>
    <sheet name="Menu" sheetId="11" r:id="rId1"/>
    <sheet name="Intro" sheetId="6" r:id="rId2"/>
    <sheet name="Data and graph" sheetId="5" r:id="rId3"/>
    <sheet name="Calculations" sheetId="1" r:id="rId4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5" l="1"/>
  <c r="E8" i="5"/>
  <c r="N8" i="5"/>
  <c r="I20" i="5"/>
  <c r="B5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B30" i="5"/>
  <c r="B31" i="5"/>
  <c r="B32" i="5"/>
  <c r="B33" i="5"/>
  <c r="B34" i="5"/>
  <c r="B35" i="5"/>
  <c r="B36" i="5"/>
  <c r="B37" i="5"/>
  <c r="B38" i="5"/>
  <c r="B39" i="5"/>
  <c r="B40" i="5"/>
  <c r="E19" i="5"/>
  <c r="E18" i="5"/>
  <c r="E17" i="5"/>
  <c r="E16" i="5"/>
  <c r="E15" i="5"/>
  <c r="E14" i="5"/>
  <c r="E9" i="5"/>
  <c r="E10" i="5"/>
  <c r="E12" i="5"/>
  <c r="E13" i="5"/>
  <c r="R8" i="5"/>
  <c r="I25" i="5"/>
  <c r="T25" i="5"/>
  <c r="T20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3" i="1"/>
  <c r="B34" i="1"/>
  <c r="B35" i="1"/>
  <c r="B36" i="1"/>
  <c r="B37" i="1"/>
  <c r="B38" i="1"/>
  <c r="B39" i="1"/>
  <c r="B40" i="1"/>
  <c r="B41" i="1"/>
  <c r="B42" i="1"/>
  <c r="B7" i="1"/>
  <c r="N15" i="5"/>
  <c r="V25" i="5"/>
  <c r="R15" i="5"/>
  <c r="V15" i="5"/>
  <c r="T26" i="5"/>
  <c r="C7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C42" i="1"/>
  <c r="K42" i="1"/>
  <c r="L42" i="1"/>
  <c r="C41" i="1"/>
  <c r="K41" i="1"/>
  <c r="L41" i="1"/>
  <c r="C40" i="1"/>
  <c r="K40" i="1"/>
  <c r="L40" i="1"/>
  <c r="C39" i="1"/>
  <c r="K39" i="1"/>
  <c r="L39" i="1"/>
  <c r="C38" i="1"/>
  <c r="K38" i="1"/>
  <c r="L38" i="1"/>
  <c r="C37" i="1"/>
  <c r="K37" i="1"/>
  <c r="L37" i="1"/>
  <c r="C36" i="1"/>
  <c r="K36" i="1"/>
  <c r="L36" i="1"/>
  <c r="C35" i="1"/>
  <c r="K35" i="1"/>
  <c r="L35" i="1"/>
  <c r="C34" i="1"/>
  <c r="K34" i="1"/>
  <c r="L34" i="1"/>
  <c r="C33" i="1"/>
  <c r="K33" i="1"/>
  <c r="L33" i="1"/>
  <c r="Z15" i="5"/>
  <c r="I26" i="5"/>
  <c r="I27" i="5"/>
  <c r="B8" i="1"/>
  <c r="C8" i="1"/>
  <c r="G8" i="1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V50" i="5"/>
  <c r="Z50" i="5"/>
  <c r="V26" i="5"/>
  <c r="V20" i="5"/>
  <c r="K20" i="5"/>
  <c r="K27" i="5"/>
  <c r="O27" i="5"/>
  <c r="I28" i="5"/>
  <c r="H8" i="1"/>
  <c r="G33" i="1"/>
  <c r="G34" i="1"/>
  <c r="G35" i="1"/>
  <c r="G36" i="1"/>
  <c r="G37" i="1"/>
  <c r="G38" i="1"/>
  <c r="G39" i="1"/>
  <c r="G40" i="1"/>
  <c r="G41" i="1"/>
  <c r="G42" i="1"/>
  <c r="B9" i="1"/>
  <c r="C9" i="1"/>
  <c r="T51" i="5"/>
  <c r="T52" i="5"/>
  <c r="V52" i="5"/>
  <c r="Z52" i="5"/>
  <c r="V51" i="5"/>
  <c r="Z51" i="5"/>
  <c r="K28" i="5"/>
  <c r="O28" i="5"/>
  <c r="I29" i="5"/>
  <c r="H42" i="1"/>
  <c r="H41" i="1"/>
  <c r="H40" i="1"/>
  <c r="I42" i="1"/>
  <c r="H39" i="1"/>
  <c r="J42" i="1"/>
  <c r="H38" i="1"/>
  <c r="J41" i="1"/>
  <c r="H37" i="1"/>
  <c r="J40" i="1"/>
  <c r="H36" i="1"/>
  <c r="J39" i="1"/>
  <c r="H35" i="1"/>
  <c r="J38" i="1"/>
  <c r="H34" i="1"/>
  <c r="J37" i="1"/>
  <c r="H33" i="1"/>
  <c r="J36" i="1"/>
  <c r="G9" i="1"/>
  <c r="B10" i="1"/>
  <c r="C10" i="1"/>
  <c r="K29" i="5"/>
  <c r="O29" i="5"/>
  <c r="I30" i="5"/>
  <c r="H9" i="1"/>
  <c r="I35" i="1"/>
  <c r="I36" i="1"/>
  <c r="I37" i="1"/>
  <c r="I38" i="1"/>
  <c r="I39" i="1"/>
  <c r="I40" i="1"/>
  <c r="I41" i="1"/>
  <c r="B11" i="1"/>
  <c r="K10" i="1"/>
  <c r="G10" i="1"/>
  <c r="C11" i="1"/>
  <c r="K11" i="1"/>
  <c r="K30" i="5"/>
  <c r="O30" i="5"/>
  <c r="I31" i="5"/>
  <c r="B12" i="1"/>
  <c r="G11" i="1"/>
  <c r="H10" i="1"/>
  <c r="O11" i="1"/>
  <c r="C12" i="1"/>
  <c r="K12" i="1"/>
  <c r="K31" i="5"/>
  <c r="O31" i="5"/>
  <c r="I32" i="5"/>
  <c r="B13" i="1"/>
  <c r="H11" i="1"/>
  <c r="I11" i="1"/>
  <c r="G12" i="1"/>
  <c r="H12" i="1"/>
  <c r="J11" i="1"/>
  <c r="I10" i="1"/>
  <c r="P11" i="1"/>
  <c r="O12" i="1"/>
  <c r="P12" i="1"/>
  <c r="C13" i="1"/>
  <c r="K13" i="1"/>
  <c r="K32" i="5"/>
  <c r="O32" i="5"/>
  <c r="I33" i="5"/>
  <c r="B14" i="1"/>
  <c r="I12" i="1"/>
  <c r="J12" i="1"/>
  <c r="G13" i="1"/>
  <c r="H13" i="1"/>
  <c r="J13" i="1"/>
  <c r="O13" i="1"/>
  <c r="P13" i="1"/>
  <c r="C14" i="1"/>
  <c r="K14" i="1"/>
  <c r="K33" i="5"/>
  <c r="O33" i="5"/>
  <c r="I34" i="5"/>
  <c r="B15" i="1"/>
  <c r="G14" i="1"/>
  <c r="I13" i="1"/>
  <c r="O14" i="1"/>
  <c r="P14" i="1"/>
  <c r="C15" i="1"/>
  <c r="K15" i="1"/>
  <c r="K34" i="5"/>
  <c r="O34" i="5"/>
  <c r="I35" i="5"/>
  <c r="B16" i="1"/>
  <c r="H14" i="1"/>
  <c r="J14" i="1"/>
  <c r="I14" i="1"/>
  <c r="G15" i="1"/>
  <c r="H15" i="1"/>
  <c r="J15" i="1"/>
  <c r="O15" i="1"/>
  <c r="P15" i="1"/>
  <c r="C16" i="1"/>
  <c r="K16" i="1"/>
  <c r="K35" i="5"/>
  <c r="O35" i="5"/>
  <c r="I36" i="5"/>
  <c r="B17" i="1"/>
  <c r="I15" i="1"/>
  <c r="G16" i="1"/>
  <c r="H16" i="1"/>
  <c r="J16" i="1"/>
  <c r="O16" i="1"/>
  <c r="P16" i="1"/>
  <c r="C17" i="1"/>
  <c r="K17" i="1"/>
  <c r="K36" i="5"/>
  <c r="O36" i="5"/>
  <c r="I37" i="5"/>
  <c r="B18" i="1"/>
  <c r="G17" i="1"/>
  <c r="I16" i="1"/>
  <c r="O17" i="1"/>
  <c r="P17" i="1"/>
  <c r="C18" i="1"/>
  <c r="K18" i="1"/>
  <c r="K37" i="5"/>
  <c r="O37" i="5"/>
  <c r="I38" i="5"/>
  <c r="B20" i="1"/>
  <c r="G18" i="1"/>
  <c r="H18" i="1"/>
  <c r="B19" i="1"/>
  <c r="H17" i="1"/>
  <c r="J17" i="1"/>
  <c r="I17" i="1"/>
  <c r="C20" i="1"/>
  <c r="O18" i="1"/>
  <c r="P18" i="1"/>
  <c r="C19" i="1"/>
  <c r="K19" i="1"/>
  <c r="K38" i="5"/>
  <c r="O38" i="5"/>
  <c r="I39" i="5"/>
  <c r="K20" i="1"/>
  <c r="B21" i="1"/>
  <c r="G19" i="1"/>
  <c r="J18" i="1"/>
  <c r="I18" i="1"/>
  <c r="O20" i="1"/>
  <c r="P20" i="1"/>
  <c r="O19" i="1"/>
  <c r="P19" i="1"/>
  <c r="C21" i="1"/>
  <c r="K21" i="1"/>
  <c r="K39" i="5"/>
  <c r="O39" i="5"/>
  <c r="I40" i="5"/>
  <c r="G21" i="1"/>
  <c r="H21" i="1"/>
  <c r="B22" i="1"/>
  <c r="G20" i="1"/>
  <c r="H19" i="1"/>
  <c r="J19" i="1"/>
  <c r="I19" i="1"/>
  <c r="O21" i="1"/>
  <c r="P21" i="1"/>
  <c r="C22" i="1"/>
  <c r="K22" i="1"/>
  <c r="K40" i="5"/>
  <c r="O40" i="5"/>
  <c r="I41" i="5"/>
  <c r="H20" i="1"/>
  <c r="J20" i="1"/>
  <c r="G22" i="1"/>
  <c r="H22" i="1"/>
  <c r="B23" i="1"/>
  <c r="J21" i="1"/>
  <c r="I21" i="1"/>
  <c r="O22" i="1"/>
  <c r="P22" i="1"/>
  <c r="C23" i="1"/>
  <c r="K23" i="1"/>
  <c r="K41" i="5"/>
  <c r="O41" i="5"/>
  <c r="I42" i="5"/>
  <c r="G23" i="1"/>
  <c r="H23" i="1"/>
  <c r="B24" i="1"/>
  <c r="J22" i="1"/>
  <c r="I22" i="1"/>
  <c r="I20" i="1"/>
  <c r="O23" i="1"/>
  <c r="P23" i="1"/>
  <c r="C24" i="1"/>
  <c r="K24" i="1"/>
  <c r="K42" i="5"/>
  <c r="O42" i="5"/>
  <c r="I43" i="5"/>
  <c r="G24" i="1"/>
  <c r="H24" i="1"/>
  <c r="B25" i="1"/>
  <c r="J23" i="1"/>
  <c r="I23" i="1"/>
  <c r="O24" i="1"/>
  <c r="P24" i="1"/>
  <c r="C25" i="1"/>
  <c r="K25" i="1"/>
  <c r="K43" i="5"/>
  <c r="O43" i="5"/>
  <c r="I44" i="5"/>
  <c r="G25" i="1"/>
  <c r="H25" i="1"/>
  <c r="B26" i="1"/>
  <c r="J24" i="1"/>
  <c r="I24" i="1"/>
  <c r="O25" i="1"/>
  <c r="P25" i="1"/>
  <c r="C26" i="1"/>
  <c r="K26" i="1"/>
  <c r="K44" i="5"/>
  <c r="O44" i="5"/>
  <c r="I45" i="5"/>
  <c r="G26" i="1"/>
  <c r="H26" i="1"/>
  <c r="B27" i="1"/>
  <c r="J25" i="1"/>
  <c r="I25" i="1"/>
  <c r="O26" i="1"/>
  <c r="P26" i="1"/>
  <c r="C27" i="1"/>
  <c r="K27" i="1"/>
  <c r="K45" i="5"/>
  <c r="O45" i="5"/>
  <c r="I46" i="5"/>
  <c r="G27" i="1"/>
  <c r="H27" i="1"/>
  <c r="B28" i="1"/>
  <c r="J26" i="1"/>
  <c r="I26" i="1"/>
  <c r="O27" i="1"/>
  <c r="P27" i="1"/>
  <c r="C28" i="1"/>
  <c r="K28" i="1"/>
  <c r="K46" i="5"/>
  <c r="O46" i="5"/>
  <c r="I47" i="5"/>
  <c r="G28" i="1"/>
  <c r="H28" i="1"/>
  <c r="B29" i="1"/>
  <c r="J27" i="1"/>
  <c r="I27" i="1"/>
  <c r="O28" i="1"/>
  <c r="P28" i="1"/>
  <c r="C29" i="1"/>
  <c r="K29" i="1"/>
  <c r="K47" i="5"/>
  <c r="O47" i="5"/>
  <c r="I48" i="5"/>
  <c r="G29" i="1"/>
  <c r="H29" i="1"/>
  <c r="B30" i="1"/>
  <c r="J28" i="1"/>
  <c r="I28" i="1"/>
  <c r="O29" i="1"/>
  <c r="P29" i="1"/>
  <c r="C30" i="1"/>
  <c r="K30" i="1"/>
  <c r="K48" i="5"/>
  <c r="O48" i="5"/>
  <c r="I49" i="5"/>
  <c r="B31" i="1"/>
  <c r="J29" i="1"/>
  <c r="I29" i="1"/>
  <c r="K49" i="5"/>
  <c r="O49" i="5"/>
  <c r="I50" i="5"/>
  <c r="O30" i="1"/>
  <c r="P30" i="1"/>
  <c r="C31" i="1"/>
  <c r="K31" i="1"/>
  <c r="G31" i="1"/>
  <c r="B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G30" i="1"/>
  <c r="K50" i="5"/>
  <c r="O50" i="5"/>
  <c r="I51" i="5"/>
  <c r="O31" i="1"/>
  <c r="P31" i="1"/>
  <c r="P32" i="1"/>
  <c r="O32" i="1"/>
  <c r="N32" i="1"/>
  <c r="M32" i="1"/>
  <c r="C32" i="1"/>
  <c r="K26" i="5"/>
  <c r="O26" i="5"/>
  <c r="K25" i="5"/>
  <c r="J35" i="1"/>
  <c r="I34" i="1"/>
  <c r="H31" i="1"/>
  <c r="H30" i="1"/>
  <c r="R10" i="5"/>
  <c r="I52" i="5"/>
  <c r="K52" i="5"/>
  <c r="O52" i="5"/>
  <c r="K51" i="5"/>
  <c r="O51" i="5"/>
  <c r="K32" i="1"/>
  <c r="I3" i="1"/>
  <c r="H3" i="1"/>
  <c r="G32" i="1"/>
  <c r="D32" i="1"/>
  <c r="E32" i="1"/>
  <c r="F32" i="1"/>
  <c r="I30" i="1"/>
  <c r="J33" i="1"/>
  <c r="J34" i="1"/>
  <c r="I33" i="1"/>
  <c r="J31" i="1"/>
  <c r="I31" i="1"/>
  <c r="J3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D30" i="1"/>
  <c r="E30" i="1"/>
  <c r="F30" i="1"/>
  <c r="D28" i="1"/>
  <c r="E28" i="1"/>
  <c r="F28" i="1"/>
  <c r="D31" i="1"/>
  <c r="E31" i="1"/>
  <c r="F31" i="1"/>
  <c r="L31" i="1"/>
  <c r="M31" i="1"/>
  <c r="N31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9" i="1"/>
  <c r="E29" i="1"/>
  <c r="F29" i="1"/>
  <c r="D7" i="1"/>
  <c r="E7" i="1"/>
  <c r="F7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20" i="1"/>
  <c r="M20" i="1"/>
  <c r="N20" i="1"/>
  <c r="L19" i="1"/>
  <c r="M19" i="1"/>
  <c r="N19" i="1"/>
  <c r="D17" i="1"/>
  <c r="E17" i="1"/>
  <c r="F1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8" i="1"/>
  <c r="E18" i="1"/>
  <c r="F18" i="1"/>
  <c r="D19" i="1"/>
  <c r="E19" i="1"/>
  <c r="F19" i="1"/>
  <c r="D20" i="1"/>
  <c r="E20" i="1"/>
  <c r="F20" i="1"/>
  <c r="L32" i="1"/>
  <c r="L3" i="1"/>
  <c r="M3" i="1"/>
  <c r="N10" i="5"/>
  <c r="H32" i="1"/>
  <c r="I32" i="1"/>
  <c r="J32" i="1"/>
  <c r="N9" i="5"/>
  <c r="O25" i="5"/>
  <c r="R9" i="5"/>
  <c r="Z25" i="5"/>
  <c r="V27" i="5"/>
  <c r="V28" i="5"/>
  <c r="O20" i="5"/>
  <c r="Z27" i="5"/>
  <c r="Z26" i="5"/>
  <c r="Z28" i="5"/>
  <c r="Z20" i="5"/>
  <c r="V29" i="5"/>
  <c r="Z29" i="5"/>
  <c r="V30" i="5"/>
  <c r="Z30" i="5"/>
  <c r="V31" i="5"/>
  <c r="Z31" i="5"/>
  <c r="V32" i="5"/>
  <c r="Z32" i="5"/>
  <c r="V33" i="5"/>
  <c r="Z33" i="5"/>
  <c r="V34" i="5"/>
  <c r="Z34" i="5"/>
  <c r="V35" i="5"/>
  <c r="Z35" i="5"/>
  <c r="V36" i="5"/>
  <c r="Z36" i="5"/>
  <c r="V37" i="5"/>
  <c r="Z37" i="5"/>
  <c r="V38" i="5"/>
  <c r="Z38" i="5"/>
  <c r="V39" i="5"/>
  <c r="Z39" i="5"/>
  <c r="V40" i="5"/>
  <c r="Z40" i="5"/>
  <c r="V41" i="5"/>
  <c r="Z41" i="5"/>
  <c r="V42" i="5"/>
  <c r="Z42" i="5"/>
  <c r="V43" i="5"/>
  <c r="Z43" i="5"/>
  <c r="V44" i="5"/>
  <c r="Z44" i="5"/>
  <c r="V45" i="5"/>
  <c r="Z45" i="5"/>
  <c r="V46" i="5"/>
  <c r="Z46" i="5"/>
  <c r="V47" i="5"/>
  <c r="Z47" i="5"/>
  <c r="V48" i="5"/>
  <c r="Z48" i="5"/>
  <c r="V49" i="5"/>
  <c r="Z49" i="5"/>
</calcChain>
</file>

<file path=xl/sharedStrings.xml><?xml version="1.0" encoding="utf-8"?>
<sst xmlns="http://schemas.openxmlformats.org/spreadsheetml/2006/main" count="63" uniqueCount="33">
  <si>
    <t>Variation</t>
  </si>
  <si>
    <t>Growth</t>
  </si>
  <si>
    <t>Sales</t>
  </si>
  <si>
    <t>Growth %</t>
  </si>
  <si>
    <t>Average Moving Growth 3</t>
  </si>
  <si>
    <t>Average Moving Growth 4</t>
  </si>
  <si>
    <t>Slope</t>
  </si>
  <si>
    <t>Intercept</t>
  </si>
  <si>
    <t>Trend Line</t>
  </si>
  <si>
    <t>X</t>
  </si>
  <si>
    <t>Y</t>
  </si>
  <si>
    <t>Nr. Variations</t>
  </si>
  <si>
    <t>Std. Deviation</t>
  </si>
  <si>
    <t>Forecasting Sales Performances</t>
  </si>
  <si>
    <t>Current Details</t>
  </si>
  <si>
    <t>Numbers of wanted feture forecast</t>
  </si>
  <si>
    <t>Forecasting Calculations</t>
  </si>
  <si>
    <t>% Relase</t>
  </si>
  <si>
    <t>Trend Line Details</t>
  </si>
  <si>
    <t xml:space="preserve">Average Growth </t>
  </si>
  <si>
    <t>Forcast Prediction</t>
  </si>
  <si>
    <t>Nr.</t>
  </si>
  <si>
    <t>Trend Line Predictions</t>
  </si>
  <si>
    <t>Average Sales of 4 updates</t>
  </si>
  <si>
    <t>Orginal</t>
  </si>
  <si>
    <t>Average By 4</t>
  </si>
  <si>
    <t>Trend Line by 4</t>
  </si>
  <si>
    <t>Average Sales by 4</t>
  </si>
  <si>
    <t>Nr. of Sales Updates</t>
  </si>
  <si>
    <t>www.erhvervslearn.dk</t>
  </si>
  <si>
    <r>
      <t>VAR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</si>
  <si>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Trend Line</t>
    </r>
    <r>
      <rPr>
        <vertAlign val="subscript"/>
        <sz val="11"/>
        <color theme="1"/>
        <rFont val="Calibri"/>
        <family val="2"/>
        <scheme val="minor"/>
      </rPr>
      <t>orgnial</t>
    </r>
  </si>
  <si>
    <r>
      <t>Trend Line</t>
    </r>
    <r>
      <rPr>
        <vertAlign val="subscript"/>
        <sz val="11"/>
        <color theme="1"/>
        <rFont val="Calibri"/>
        <family val="2"/>
        <scheme val="minor"/>
      </rPr>
      <t>by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</si>
</sst>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36"/>
      <color theme="0"/>
      <name val="Calibri"/>
      <family val="2"/>
      <scheme val="minor"/>
    </font>
    <font>
      <u/>
      <sz val="36"/>
      <color theme="0"/>
      <name val="Arial"/>
      <family val="2"/>
    </font>
    <font>
      <sz val="24"/>
      <color theme="0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85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3" fontId="0" fillId="2" borderId="10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0" fontId="0" fillId="4" borderId="0" xfId="0" applyFill="1"/>
    <xf numFmtId="1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3" fontId="0" fillId="3" borderId="9" xfId="0" applyNumberFormat="1" applyFill="1" applyBorder="1" applyAlignment="1">
      <alignment horizontal="right"/>
    </xf>
    <xf numFmtId="3" fontId="0" fillId="3" borderId="2" xfId="0" applyNumberFormat="1" applyFill="1" applyBorder="1"/>
    <xf numFmtId="9" fontId="0" fillId="3" borderId="2" xfId="0" applyNumberFormat="1" applyFill="1" applyBorder="1"/>
    <xf numFmtId="0" fontId="0" fillId="3" borderId="2" xfId="0" applyFill="1" applyBorder="1"/>
    <xf numFmtId="0" fontId="0" fillId="3" borderId="27" xfId="0" applyFill="1" applyBorder="1"/>
    <xf numFmtId="0" fontId="0" fillId="3" borderId="9" xfId="0" applyFill="1" applyBorder="1"/>
    <xf numFmtId="0" fontId="0" fillId="3" borderId="20" xfId="0" applyFill="1" applyBorder="1" applyAlignment="1">
      <alignment horizontal="center"/>
    </xf>
    <xf numFmtId="3" fontId="0" fillId="3" borderId="11" xfId="0" applyNumberFormat="1" applyFill="1" applyBorder="1" applyAlignment="1">
      <alignment horizontal="right"/>
    </xf>
    <xf numFmtId="3" fontId="0" fillId="3" borderId="1" xfId="0" applyNumberFormat="1" applyFill="1" applyBorder="1"/>
    <xf numFmtId="10" fontId="0" fillId="3" borderId="1" xfId="1" applyNumberFormat="1" applyFont="1" applyFill="1" applyBorder="1"/>
    <xf numFmtId="9" fontId="0" fillId="3" borderId="1" xfId="1" applyFont="1" applyFill="1" applyBorder="1"/>
    <xf numFmtId="9" fontId="0" fillId="3" borderId="24" xfId="1" applyFont="1" applyFill="1" applyBorder="1"/>
    <xf numFmtId="9" fontId="0" fillId="3" borderId="11" xfId="1" applyFont="1" applyFill="1" applyBorder="1"/>
    <xf numFmtId="0" fontId="0" fillId="3" borderId="24" xfId="0" applyFill="1" applyBorder="1"/>
    <xf numFmtId="0" fontId="0" fillId="3" borderId="11" xfId="0" applyFill="1" applyBorder="1"/>
    <xf numFmtId="0" fontId="0" fillId="3" borderId="1" xfId="0" applyFill="1" applyBorder="1"/>
    <xf numFmtId="10" fontId="0" fillId="3" borderId="24" xfId="0" applyNumberFormat="1" applyFill="1" applyBorder="1"/>
    <xf numFmtId="3" fontId="0" fillId="3" borderId="11" xfId="0" applyNumberFormat="1" applyFill="1" applyBorder="1"/>
    <xf numFmtId="10" fontId="0" fillId="3" borderId="24" xfId="1" applyNumberFormat="1" applyFont="1" applyFill="1" applyBorder="1"/>
    <xf numFmtId="0" fontId="0" fillId="3" borderId="21" xfId="0" applyFill="1" applyBorder="1" applyAlignment="1">
      <alignment horizontal="center"/>
    </xf>
    <xf numFmtId="3" fontId="0" fillId="3" borderId="15" xfId="0" applyNumberFormat="1" applyFill="1" applyBorder="1" applyAlignment="1">
      <alignment horizontal="right"/>
    </xf>
    <xf numFmtId="3" fontId="0" fillId="3" borderId="18" xfId="0" applyNumberFormat="1" applyFill="1" applyBorder="1"/>
    <xf numFmtId="10" fontId="0" fillId="3" borderId="18" xfId="1" applyNumberFormat="1" applyFont="1" applyFill="1" applyBorder="1"/>
    <xf numFmtId="10" fontId="0" fillId="3" borderId="25" xfId="1" applyNumberFormat="1" applyFont="1" applyFill="1" applyBorder="1"/>
    <xf numFmtId="3" fontId="0" fillId="3" borderId="15" xfId="0" applyNumberFormat="1" applyFill="1" applyBorder="1"/>
    <xf numFmtId="0" fontId="9" fillId="4" borderId="0" xfId="0" applyFont="1" applyFill="1" applyAlignment="1"/>
    <xf numFmtId="0" fontId="3" fillId="4" borderId="0" xfId="0" applyFont="1" applyFill="1" applyAlignment="1"/>
    <xf numFmtId="0" fontId="0" fillId="4" borderId="0" xfId="0" applyFill="1" applyBorder="1"/>
    <xf numFmtId="3" fontId="0" fillId="4" borderId="0" xfId="0" applyNumberFormat="1" applyFill="1"/>
    <xf numFmtId="0" fontId="0" fillId="4" borderId="0" xfId="0" applyFill="1" applyProtection="1">
      <protection locked="0"/>
    </xf>
    <xf numFmtId="0" fontId="2" fillId="4" borderId="0" xfId="0" applyFont="1" applyFill="1" applyBorder="1" applyAlignment="1">
      <alignment horizontal="left" wrapText="1"/>
    </xf>
    <xf numFmtId="0" fontId="4" fillId="4" borderId="0" xfId="0" applyFont="1" applyFill="1"/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/>
    </xf>
    <xf numFmtId="0" fontId="4" fillId="4" borderId="0" xfId="0" applyFont="1" applyFill="1" applyBorder="1" applyAlignment="1"/>
    <xf numFmtId="3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0" fontId="0" fillId="4" borderId="0" xfId="1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/>
    <xf numFmtId="0" fontId="12" fillId="4" borderId="0" xfId="0" applyFont="1" applyFill="1" applyAlignment="1"/>
    <xf numFmtId="0" fontId="12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1" fontId="0" fillId="4" borderId="0" xfId="0" applyNumberForma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7" fillId="4" borderId="0" xfId="2" applyFont="1" applyFill="1" applyAlignment="1">
      <alignment horizontal="center"/>
    </xf>
    <xf numFmtId="0" fontId="8" fillId="4" borderId="0" xfId="2" applyFont="1" applyFill="1" applyAlignment="1">
      <alignment horizontal="center"/>
    </xf>
    <xf numFmtId="4" fontId="0" fillId="3" borderId="10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4" fontId="0" fillId="3" borderId="11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 vertical="center" wrapText="1"/>
    </xf>
    <xf numFmtId="0" fontId="0" fillId="6" borderId="31" xfId="0" applyFont="1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10" fontId="0" fillId="3" borderId="5" xfId="1" applyNumberFormat="1" applyFont="1" applyFill="1" applyBorder="1" applyAlignment="1">
      <alignment horizontal="center"/>
    </xf>
    <xf numFmtId="10" fontId="0" fillId="3" borderId="9" xfId="1" applyNumberFormat="1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10" fontId="0" fillId="3" borderId="14" xfId="1" applyNumberFormat="1" applyFont="1" applyFill="1" applyBorder="1" applyAlignment="1">
      <alignment horizontal="center"/>
    </xf>
    <xf numFmtId="10" fontId="0" fillId="3" borderId="16" xfId="1" applyNumberFormat="1" applyFont="1" applyFill="1" applyBorder="1" applyAlignment="1">
      <alignment horizontal="center"/>
    </xf>
    <xf numFmtId="10" fontId="0" fillId="3" borderId="15" xfId="1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0" fontId="0" fillId="3" borderId="28" xfId="1" applyNumberFormat="1" applyFont="1" applyFill="1" applyBorder="1" applyAlignment="1">
      <alignment horizontal="center"/>
    </xf>
    <xf numFmtId="10" fontId="0" fillId="3" borderId="29" xfId="1" applyNumberFormat="1" applyFont="1" applyFill="1" applyBorder="1" applyAlignment="1">
      <alignment horizontal="center"/>
    </xf>
    <xf numFmtId="10" fontId="0" fillId="3" borderId="30" xfId="1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3" fontId="0" fillId="3" borderId="28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/>
    </xf>
    <xf numFmtId="3" fontId="0" fillId="3" borderId="30" xfId="0" applyNumberFormat="1" applyFill="1" applyBorder="1" applyAlignment="1">
      <alignment horizontal="center"/>
    </xf>
    <xf numFmtId="10" fontId="0" fillId="3" borderId="18" xfId="1" applyNumberFormat="1" applyFont="1" applyFill="1" applyBorder="1" applyAlignment="1">
      <alignment horizontal="center"/>
    </xf>
    <xf numFmtId="10" fontId="0" fillId="3" borderId="2" xfId="1" applyNumberFormat="1" applyFont="1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center"/>
    </xf>
    <xf numFmtId="10" fontId="0" fillId="3" borderId="6" xfId="1" applyNumberFormat="1" applyFont="1" applyFill="1" applyBorder="1" applyAlignment="1">
      <alignment horizontal="center"/>
    </xf>
    <xf numFmtId="10" fontId="0" fillId="3" borderId="11" xfId="1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1" xfId="0" applyFill="1" applyBorder="1"/>
    <xf numFmtId="0" fontId="0" fillId="5" borderId="6" xfId="0" applyFont="1" applyFill="1" applyBorder="1"/>
    <xf numFmtId="0" fontId="0" fillId="5" borderId="11" xfId="0" applyFont="1" applyFill="1" applyBorder="1"/>
    <xf numFmtId="0" fontId="0" fillId="6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horizontal="left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28" xfId="0" applyFont="1" applyFill="1" applyBorder="1" applyAlignment="1">
      <alignment horizontal="center" vertical="center" wrapText="1"/>
    </xf>
    <xf numFmtId="0" fontId="0" fillId="6" borderId="30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 wrapText="1"/>
    </xf>
    <xf numFmtId="0" fontId="0" fillId="6" borderId="21" xfId="0" applyFont="1" applyFill="1" applyBorder="1"/>
  </cellXfs>
  <cellStyles count="3">
    <cellStyle name="Link" xfId="2" builtinId="8"/>
    <cellStyle name="Normal" xfId="0" builtinId="0"/>
    <cellStyle name="Procent" xfId="1" builtinId="5"/>
  </cellStyles>
  <dxfs count="23"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colors>
    <mruColors>
      <color rgb="FF00C85A"/>
      <color rgb="FF00CC00"/>
      <color rgb="FF0DFF24"/>
      <color rgb="FF005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a-DK"/>
              <a:t>Forecastning Prediction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lt1"/>
              </a:solidFill>
              <a:ln w="222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61160817560318"/>
                  <c:y val="0.481996965250311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strRef>
              <c:f>'Data and graph'!$B$5:$B$40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strCache>
            </c:strRef>
          </c:xVal>
          <c:yVal>
            <c:numRef>
              <c:f>'Data and graph'!$D$5:$D$40</c:f>
              <c:numCache>
                <c:formatCode>#,##0</c:formatCode>
                <c:ptCount val="36"/>
                <c:pt idx="0">
                  <c:v>322</c:v>
                </c:pt>
                <c:pt idx="1">
                  <c:v>314</c:v>
                </c:pt>
                <c:pt idx="2">
                  <c:v>354</c:v>
                </c:pt>
                <c:pt idx="3">
                  <c:v>357</c:v>
                </c:pt>
                <c:pt idx="4">
                  <c:v>333</c:v>
                </c:pt>
                <c:pt idx="5">
                  <c:v>269</c:v>
                </c:pt>
                <c:pt idx="6">
                  <c:v>323</c:v>
                </c:pt>
                <c:pt idx="7">
                  <c:v>360</c:v>
                </c:pt>
                <c:pt idx="8">
                  <c:v>250</c:v>
                </c:pt>
                <c:pt idx="9">
                  <c:v>400</c:v>
                </c:pt>
                <c:pt idx="10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A-4EA2-AAFF-D9A6B149FC63}"/>
            </c:ext>
          </c:extLst>
        </c:ser>
        <c:ser>
          <c:idx val="1"/>
          <c:order val="1"/>
          <c:tx>
            <c:v>Forecast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lt1"/>
              </a:solidFill>
              <a:ln w="25400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'Data and graph'!$I$20</c:f>
              <c:numCache>
                <c:formatCode>#,##0</c:formatCode>
                <c:ptCount val="1"/>
                <c:pt idx="0">
                  <c:v>12</c:v>
                </c:pt>
              </c:numCache>
            </c:numRef>
          </c:xVal>
          <c:yVal>
            <c:numRef>
              <c:f>'Data and graph'!$K$20</c:f>
              <c:numCache>
                <c:formatCode>#,##0</c:formatCode>
                <c:ptCount val="1"/>
                <c:pt idx="0">
                  <c:v>284.8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6A-4EA2-AAFF-D9A6B149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953928"/>
        <c:axId val="338948832"/>
      </c:scatterChart>
      <c:valAx>
        <c:axId val="338953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Sales Updates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38948832"/>
        <c:crosses val="autoZero"/>
        <c:crossBetween val="midCat"/>
      </c:valAx>
      <c:valAx>
        <c:axId val="338948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38953928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a-DK"/>
              <a:t>Forecastning Prediction by 4</a:t>
            </a:r>
          </a:p>
        </c:rich>
      </c:tx>
      <c:layout>
        <c:manualLayout>
          <c:xMode val="edge"/>
          <c:yMode val="edge"/>
          <c:x val="0.2252994446562879"/>
          <c:y val="2.047622871076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168526978805161"/>
          <c:y val="0.16692221645018296"/>
          <c:w val="0.8076503335903783"/>
          <c:h val="0.56255229902903969"/>
        </c:manualLayout>
      </c:layout>
      <c:scatterChart>
        <c:scatterStyle val="lineMarker"/>
        <c:varyColors val="0"/>
        <c:ser>
          <c:idx val="0"/>
          <c:order val="0"/>
          <c:tx>
            <c:v>Sales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lt1"/>
              </a:solidFill>
              <a:ln w="25400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3756019233930978"/>
                  <c:y val="0.552625097541521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strRef>
              <c:f>'Data and graph'!$B$5:$B$40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strCache>
            </c:strRef>
          </c:xVal>
          <c:yVal>
            <c:numRef>
              <c:f>'Data and graph'!$E$5:$E$40</c:f>
              <c:numCache>
                <c:formatCode>#,##0</c:formatCode>
                <c:ptCount val="36"/>
                <c:pt idx="3">
                  <c:v>336.75</c:v>
                </c:pt>
                <c:pt idx="4">
                  <c:v>339.5</c:v>
                </c:pt>
                <c:pt idx="5">
                  <c:v>328.25</c:v>
                </c:pt>
                <c:pt idx="6">
                  <c:v>320.5</c:v>
                </c:pt>
                <c:pt idx="7">
                  <c:v>321.25</c:v>
                </c:pt>
                <c:pt idx="8">
                  <c:v>300.5</c:v>
                </c:pt>
                <c:pt idx="9">
                  <c:v>333.25</c:v>
                </c:pt>
                <c:pt idx="10">
                  <c:v>302.5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3-447B-AC01-4DB0C9D8D024}"/>
            </c:ext>
          </c:extLst>
        </c:ser>
        <c:ser>
          <c:idx val="1"/>
          <c:order val="1"/>
          <c:tx>
            <c:v>Forecast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lt1"/>
              </a:solidFill>
              <a:ln w="25400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'Data and graph'!$T$20</c:f>
              <c:numCache>
                <c:formatCode>#,##0</c:formatCode>
                <c:ptCount val="1"/>
                <c:pt idx="0">
                  <c:v>15</c:v>
                </c:pt>
              </c:numCache>
            </c:numRef>
          </c:xVal>
          <c:yVal>
            <c:numRef>
              <c:f>'Data and graph'!$V$20</c:f>
              <c:numCache>
                <c:formatCode>#,##0</c:formatCode>
                <c:ptCount val="1"/>
                <c:pt idx="0">
                  <c:v>291.25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F3-447B-AC01-4DB0C9D8D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949224"/>
        <c:axId val="338951184"/>
      </c:scatterChart>
      <c:valAx>
        <c:axId val="338949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Sales Updates</a:t>
                </a:r>
              </a:p>
            </c:rich>
          </c:tx>
          <c:layout>
            <c:manualLayout>
              <c:xMode val="edge"/>
              <c:yMode val="edge"/>
              <c:x val="0.42433147695692358"/>
              <c:y val="0.80354364516211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38951184"/>
        <c:crosses val="autoZero"/>
        <c:crossBetween val="midCat"/>
      </c:valAx>
      <c:valAx>
        <c:axId val="3389511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38949224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560409124647127"/>
          <c:y val="0.88993978698917875"/>
          <c:w val="0.64366752816341122"/>
          <c:h val="6.9107755589284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erhvervslearn" TargetMode="External"/><Relationship Id="rId3" Type="http://schemas.openxmlformats.org/officeDocument/2006/relationships/hyperlink" Target="#'Data and graph'!A1"/><Relationship Id="rId7" Type="http://schemas.openxmlformats.org/officeDocument/2006/relationships/image" Target="../media/image3.png"/><Relationship Id="rId2" Type="http://schemas.openxmlformats.org/officeDocument/2006/relationships/hyperlink" Target="#Intro!A1"/><Relationship Id="rId1" Type="http://schemas.openxmlformats.org/officeDocument/2006/relationships/image" Target="../media/image1.png"/><Relationship Id="rId6" Type="http://schemas.openxmlformats.org/officeDocument/2006/relationships/hyperlink" Target="http://www.youtube.com/user/Erhvervslearn" TargetMode="External"/><Relationship Id="rId5" Type="http://schemas.openxmlformats.org/officeDocument/2006/relationships/image" Target="../media/image2.png"/><Relationship Id="rId10" Type="http://schemas.openxmlformats.org/officeDocument/2006/relationships/hyperlink" Target="#Calculations!A1"/><Relationship Id="rId4" Type="http://schemas.openxmlformats.org/officeDocument/2006/relationships/hyperlink" Target="http://www.facebook.com/erhvervslearn" TargetMode="External"/><Relationship Id="rId9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enu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facebook.com/erhvervslearn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company/erhvervslearn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youtube.com/user/Erhvervslearn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2" name="Rounded Rectangle 2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387194" y="1172288"/>
          <a:ext cx="16125825" cy="7497370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3" name="Picture 16" descr="C:\Users\Oliver Storm\Downloads\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289225</xdr:colOff>
      <xdr:row>5</xdr:row>
      <xdr:rowOff>281316</xdr:rowOff>
    </xdr:from>
    <xdr:to>
      <xdr:col>24</xdr:col>
      <xdr:colOff>607487</xdr:colOff>
      <xdr:row>8</xdr:row>
      <xdr:rowOff>308589</xdr:rowOff>
    </xdr:to>
    <xdr:sp macro="" textlink="">
      <xdr:nvSpPr>
        <xdr:cNvPr id="4" name="Rounded Rectangl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90725" y="2805441"/>
          <a:ext cx="4318762" cy="1541748"/>
        </a:xfrm>
        <a:prstGeom prst="roundRect">
          <a:avLst>
            <a:gd name="adj" fmla="val 925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latin typeface="Gill Sans MT" pitchFamily="34" charset="0"/>
              <a:cs typeface="Iskoola Pota" pitchFamily="18" charset="0"/>
            </a:rPr>
            <a:t>1. </a:t>
          </a:r>
          <a:r>
            <a:rPr lang="da-DK" sz="2800" b="1" baseline="0">
              <a:ln w="3175">
                <a:noFill/>
              </a:ln>
              <a:solidFill>
                <a:schemeClr val="bg1"/>
              </a:solidFill>
              <a:effectLst>
                <a:outerShdw blurRad="50800" dist="88900" dir="5400000" sx="96000" sy="96000" algn="ctr" rotWithShape="0">
                  <a:schemeClr val="tx1">
                    <a:alpha val="40000"/>
                  </a:schemeClr>
                </a:outerShdw>
              </a:effectLst>
              <a:latin typeface="Gill Sans MT" pitchFamily="34" charset="0"/>
              <a:cs typeface="Iskoola Pota" pitchFamily="18" charset="0"/>
            </a:rPr>
            <a:t>Introduction</a:t>
          </a:r>
          <a:endParaRPr lang="da-DK" sz="2800" b="1">
            <a:ln w="3175">
              <a:noFill/>
            </a:ln>
            <a:solidFill>
              <a:schemeClr val="bg1"/>
            </a:solidFill>
            <a:effectLst>
              <a:outerShdw blurRad="50800" dist="88900" dir="5400000" sx="96000" sy="96000" algn="ctr" rotWithShape="0">
                <a:schemeClr val="tx1">
                  <a:alpha val="40000"/>
                </a:schemeClr>
              </a:outerShdw>
            </a:effectLst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560581</xdr:colOff>
      <xdr:row>11</xdr:row>
      <xdr:rowOff>41835</xdr:rowOff>
    </xdr:from>
    <xdr:to>
      <xdr:col>19</xdr:col>
      <xdr:colOff>215982</xdr:colOff>
      <xdr:row>14</xdr:row>
      <xdr:rowOff>59582</xdr:rowOff>
    </xdr:to>
    <xdr:sp macro="" textlink="">
      <xdr:nvSpPr>
        <xdr:cNvPr id="6" name="Rounded Rectangle 3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90081" y="5542523"/>
          <a:ext cx="3989276" cy="1517934"/>
        </a:xfrm>
        <a:prstGeom prst="roundRect">
          <a:avLst>
            <a:gd name="adj" fmla="val 266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latin typeface="Gill Sans MT" pitchFamily="34" charset="0"/>
              <a:ea typeface="+mn-ea"/>
              <a:cs typeface="Iskoola Pota" pitchFamily="18" charset="0"/>
            </a:rPr>
            <a:t>2. Data and graph</a:t>
          </a:r>
        </a:p>
      </xdr:txBody>
    </xdr:sp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7" name="Billede 6" descr="C:\Users\Oliver\Downloads\facebook (1)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8" name="Billede 7" descr="C:\Users\Oliver\Downloads\youtube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9" name="Billede 8" descr="C:\Users\Oliver\Downloads\linkedin_alt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221370</xdr:colOff>
      <xdr:row>11</xdr:row>
      <xdr:rowOff>41835</xdr:rowOff>
    </xdr:from>
    <xdr:to>
      <xdr:col>30</xdr:col>
      <xdr:colOff>495896</xdr:colOff>
      <xdr:row>14</xdr:row>
      <xdr:rowOff>59582</xdr:rowOff>
    </xdr:to>
    <xdr:sp macro="" textlink="">
      <xdr:nvSpPr>
        <xdr:cNvPr id="10" name="Rounded Rectangle 3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080370" y="5542523"/>
          <a:ext cx="3989276" cy="1517934"/>
        </a:xfrm>
        <a:prstGeom prst="roundRect">
          <a:avLst>
            <a:gd name="adj" fmla="val 266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latin typeface="Gill Sans MT" pitchFamily="34" charset="0"/>
              <a:ea typeface="+mn-ea"/>
              <a:cs typeface="Iskoola Pota" pitchFamily="18" charset="0"/>
            </a:rPr>
            <a:t>3. Calculations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9" name="Rounded Rectangle 2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872844" y="1172288"/>
          <a:ext cx="14754225" cy="7497370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272145</xdr:colOff>
      <xdr:row>3</xdr:row>
      <xdr:rowOff>404805</xdr:rowOff>
    </xdr:from>
    <xdr:to>
      <xdr:col>30</xdr:col>
      <xdr:colOff>381001</xdr:colOff>
      <xdr:row>14</xdr:row>
      <xdr:rowOff>312956</xdr:rowOff>
    </xdr:to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587345" y="1919280"/>
          <a:ext cx="11081656" cy="5461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Introduction</a:t>
          </a:r>
          <a:endParaRPr lang="en-US" sz="2800" b="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endParaRPr lang="en-US" sz="2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3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Forecasting</a:t>
          </a:r>
          <a:r>
            <a:rPr lang="en-US" sz="3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is used by companies to determine how to allocate their budgets for an upcoming.</a:t>
          </a:r>
          <a:r>
            <a:rPr lang="en-US" sz="3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Forecast predict the most likely revenue by look at the previous data. </a:t>
          </a:r>
        </a:p>
        <a:p>
          <a:endParaRPr lang="en-US" sz="3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3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work book will in an instant calculate the forecast, and draw a graph for you. You can also say how long in the future you will look.  </a:t>
          </a:r>
          <a:r>
            <a:rPr lang="en-US" sz="3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3200"/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11" name="Picture 16" descr="C:\Users\Oliver Storm\Downloads\3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12" name="Billede 11" descr="C:\Users\Oliver\Downloads\facebook (1)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14" name="Billede 13" descr="C:\Users\Oliver\Downloads\youtube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15" name="Billede 14" descr="C:\Users\Oliver\Downloads\linkedin_alt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595312</xdr:colOff>
      <xdr:row>0</xdr:row>
      <xdr:rowOff>47621</xdr:rowOff>
    </xdr:from>
    <xdr:to>
      <xdr:col>33</xdr:col>
      <xdr:colOff>418419</xdr:colOff>
      <xdr:row>2</xdr:row>
      <xdr:rowOff>101078</xdr:rowOff>
    </xdr:to>
    <xdr:sp macro="" textlink="">
      <xdr:nvSpPr>
        <xdr:cNvPr id="17" name="Right Arrow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H="1">
          <a:off x="18883312" y="47621"/>
          <a:ext cx="1651907" cy="1063107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4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54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95856</xdr:colOff>
      <xdr:row>1</xdr:row>
      <xdr:rowOff>150447</xdr:rowOff>
    </xdr:from>
    <xdr:to>
      <xdr:col>38</xdr:col>
      <xdr:colOff>383324</xdr:colOff>
      <xdr:row>15</xdr:row>
      <xdr:rowOff>127774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69696</xdr:colOff>
      <xdr:row>15</xdr:row>
      <xdr:rowOff>194895</xdr:rowOff>
    </xdr:from>
    <xdr:to>
      <xdr:col>38</xdr:col>
      <xdr:colOff>429787</xdr:colOff>
      <xdr:row>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69695</xdr:colOff>
      <xdr:row>0</xdr:row>
      <xdr:rowOff>81311</xdr:rowOff>
    </xdr:from>
    <xdr:to>
      <xdr:col>39</xdr:col>
      <xdr:colOff>185853</xdr:colOff>
      <xdr:row>1</xdr:row>
      <xdr:rowOff>127774</xdr:rowOff>
    </xdr:to>
    <xdr:sp macro="" textlink="">
      <xdr:nvSpPr>
        <xdr:cNvPr id="7" name="Right Arrow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 flipH="1">
          <a:off x="10918902" y="81311"/>
          <a:ext cx="720183" cy="441402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2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32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508000</xdr:colOff>
      <xdr:row>0</xdr:row>
      <xdr:rowOff>95250</xdr:rowOff>
    </xdr:from>
    <xdr:to>
      <xdr:col>16</xdr:col>
      <xdr:colOff>517</xdr:colOff>
      <xdr:row>1</xdr:row>
      <xdr:rowOff>92153</xdr:rowOff>
    </xdr:to>
    <xdr:sp macro="" textlink="">
      <xdr:nvSpPr>
        <xdr:cNvPr id="3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8593667" y="95250"/>
          <a:ext cx="720183" cy="420236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2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32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rhvervslearn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rhvervslearn.d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O23:AC23"/>
  <sheetViews>
    <sheetView showRowColHeaders="0" tabSelected="1" zoomScale="40" zoomScaleNormal="40" workbookViewId="0"/>
  </sheetViews>
  <sheetFormatPr defaultColWidth="9.15625" defaultRowHeight="40" customHeight="1" x14ac:dyDescent="0.55000000000000004"/>
  <cols>
    <col min="1" max="46" width="9.15625" style="4" customWidth="1"/>
    <col min="47" max="16384" width="9.15625" style="4"/>
  </cols>
  <sheetData>
    <row r="23" spans="15:29" ht="46.2" x14ac:dyDescent="1.65">
      <c r="O23" s="57" t="s">
        <v>29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sheetProtection sheet="1" objects="1" scenarios="1"/>
  <mergeCells count="1">
    <mergeCell ref="O23:AC23"/>
  </mergeCells>
  <hyperlinks>
    <hyperlink ref="O23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O23:AC23"/>
  <sheetViews>
    <sheetView showRowColHeaders="0" zoomScale="40" zoomScaleNormal="40" workbookViewId="0"/>
  </sheetViews>
  <sheetFormatPr defaultColWidth="9.15625" defaultRowHeight="40" customHeight="1" x14ac:dyDescent="0.55000000000000004"/>
  <cols>
    <col min="1" max="46" width="9.15625" style="4" customWidth="1"/>
    <col min="47" max="16384" width="9.15625" style="4"/>
  </cols>
  <sheetData>
    <row r="23" spans="15:29" ht="40" customHeight="1" x14ac:dyDescent="1.65">
      <c r="O23" s="57" t="s">
        <v>29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sheetProtection sheet="1" objects="1" scenarios="1"/>
  <mergeCells count="1">
    <mergeCell ref="O23:AC23"/>
  </mergeCells>
  <hyperlinks>
    <hyperlink ref="O2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1:AP54"/>
  <sheetViews>
    <sheetView showRowColHeaders="0" zoomScale="82" zoomScaleNormal="82" workbookViewId="0"/>
  </sheetViews>
  <sheetFormatPr defaultColWidth="9.15625" defaultRowHeight="14.4" zeroHeight="1" x14ac:dyDescent="0.55000000000000004"/>
  <cols>
    <col min="1" max="1" width="2.578125" style="4" customWidth="1"/>
    <col min="2" max="3" width="3.15625" style="4" customWidth="1"/>
    <col min="4" max="4" width="10.15625" style="48" customWidth="1"/>
    <col min="5" max="7" width="3.578125" style="4" customWidth="1"/>
    <col min="8" max="32" width="3.15625" style="4" customWidth="1"/>
    <col min="33" max="43" width="9.15625" style="4" customWidth="1"/>
    <col min="44" max="16384" width="9.15625" style="4"/>
  </cols>
  <sheetData>
    <row r="1" spans="2:42" ht="30.6" x14ac:dyDescent="1.1000000000000001">
      <c r="B1" s="33" t="s">
        <v>13</v>
      </c>
      <c r="C1" s="34"/>
      <c r="D1" s="34"/>
      <c r="E1" s="34"/>
      <c r="F1" s="34"/>
      <c r="G1" s="34"/>
      <c r="H1" s="34"/>
      <c r="I1" s="34"/>
    </row>
    <row r="2" spans="2:42" x14ac:dyDescent="0.55000000000000004">
      <c r="D2" s="4"/>
    </row>
    <row r="3" spans="2:42" ht="15" customHeight="1" x14ac:dyDescent="0.55000000000000004">
      <c r="B3" s="132" t="s">
        <v>21</v>
      </c>
      <c r="C3" s="133"/>
      <c r="D3" s="68" t="s">
        <v>2</v>
      </c>
      <c r="E3" s="76" t="s">
        <v>27</v>
      </c>
      <c r="F3" s="76"/>
      <c r="G3" s="76"/>
      <c r="I3" s="128" t="s">
        <v>15</v>
      </c>
      <c r="J3" s="128"/>
      <c r="K3" s="128"/>
      <c r="L3" s="128"/>
      <c r="M3" s="128"/>
      <c r="N3" s="128"/>
      <c r="O3" s="129">
        <v>1</v>
      </c>
      <c r="P3" s="129"/>
      <c r="Z3" s="37"/>
      <c r="AO3" s="36"/>
      <c r="AP3" s="36"/>
    </row>
    <row r="4" spans="2:42" ht="14.7" thickBot="1" x14ac:dyDescent="0.6">
      <c r="B4" s="134"/>
      <c r="C4" s="135"/>
      <c r="D4" s="69"/>
      <c r="E4" s="77"/>
      <c r="F4" s="77"/>
      <c r="G4" s="77"/>
      <c r="I4" s="128"/>
      <c r="J4" s="128"/>
      <c r="K4" s="128"/>
      <c r="L4" s="128"/>
      <c r="M4" s="128"/>
      <c r="N4" s="128"/>
      <c r="O4" s="129"/>
      <c r="P4" s="129"/>
    </row>
    <row r="5" spans="2:42" ht="15" customHeight="1" x14ac:dyDescent="0.55000000000000004">
      <c r="B5" s="96">
        <f>IF(D5="","",1)</f>
        <v>1</v>
      </c>
      <c r="C5" s="97"/>
      <c r="D5" s="2">
        <v>322</v>
      </c>
      <c r="E5" s="78"/>
      <c r="F5" s="78"/>
      <c r="G5" s="78"/>
      <c r="H5" s="35"/>
      <c r="I5" s="38"/>
      <c r="J5" s="38"/>
      <c r="K5" s="38"/>
      <c r="L5" s="38"/>
      <c r="M5" s="38"/>
      <c r="N5" s="38"/>
      <c r="O5" s="40"/>
      <c r="P5" s="40"/>
    </row>
    <row r="6" spans="2:42" x14ac:dyDescent="0.55000000000000004">
      <c r="B6" s="80">
        <f t="shared" ref="B6:B40" si="0">IF(D6="","",B5+1)</f>
        <v>2</v>
      </c>
      <c r="C6" s="81"/>
      <c r="D6" s="1">
        <v>314</v>
      </c>
      <c r="E6" s="75"/>
      <c r="F6" s="75"/>
      <c r="G6" s="75"/>
      <c r="I6" s="39" t="s">
        <v>14</v>
      </c>
      <c r="J6" s="38"/>
      <c r="K6" s="38"/>
      <c r="L6" s="38"/>
      <c r="M6" s="38"/>
      <c r="N6" s="38"/>
      <c r="O6" s="40"/>
      <c r="P6" s="40"/>
    </row>
    <row r="7" spans="2:42" x14ac:dyDescent="0.55000000000000004">
      <c r="B7" s="80">
        <f t="shared" si="0"/>
        <v>3</v>
      </c>
      <c r="C7" s="81"/>
      <c r="D7" s="1">
        <v>354</v>
      </c>
      <c r="E7" s="75"/>
      <c r="F7" s="75"/>
      <c r="G7" s="75"/>
      <c r="N7" s="74" t="s">
        <v>24</v>
      </c>
      <c r="O7" s="74"/>
      <c r="P7" s="74"/>
      <c r="Q7" s="74"/>
      <c r="R7" s="65" t="s">
        <v>25</v>
      </c>
      <c r="S7" s="66"/>
      <c r="T7" s="66"/>
      <c r="U7" s="67"/>
    </row>
    <row r="8" spans="2:42" ht="14.7" thickBot="1" x14ac:dyDescent="0.6">
      <c r="B8" s="82">
        <f t="shared" si="0"/>
        <v>4</v>
      </c>
      <c r="C8" s="83"/>
      <c r="D8" s="3">
        <v>357</v>
      </c>
      <c r="E8" s="79">
        <f>IF(D8="","",SUM(D5:D8)/4)</f>
        <v>336.75</v>
      </c>
      <c r="F8" s="79"/>
      <c r="G8" s="79"/>
      <c r="I8" s="130" t="s">
        <v>11</v>
      </c>
      <c r="J8" s="130"/>
      <c r="K8" s="130"/>
      <c r="L8" s="130"/>
      <c r="M8" s="131"/>
      <c r="N8" s="75">
        <f>COUNT(D5:D40)-1</f>
        <v>10</v>
      </c>
      <c r="O8" s="75"/>
      <c r="P8" s="75"/>
      <c r="Q8" s="75"/>
      <c r="R8" s="62">
        <f>COUNT(E5:E40)-1</f>
        <v>7</v>
      </c>
      <c r="S8" s="63"/>
      <c r="T8" s="63"/>
      <c r="U8" s="64"/>
    </row>
    <row r="9" spans="2:42" x14ac:dyDescent="0.55000000000000004">
      <c r="B9" s="96">
        <f t="shared" si="0"/>
        <v>5</v>
      </c>
      <c r="C9" s="97"/>
      <c r="D9" s="2">
        <v>333</v>
      </c>
      <c r="E9" s="78">
        <f t="shared" ref="E9:E40" si="1">IF(D9="","",SUM(D6:D9)/4)</f>
        <v>339.5</v>
      </c>
      <c r="F9" s="78"/>
      <c r="G9" s="78"/>
      <c r="I9" s="130" t="s">
        <v>12</v>
      </c>
      <c r="J9" s="130"/>
      <c r="K9" s="130"/>
      <c r="L9" s="130"/>
      <c r="M9" s="131"/>
      <c r="N9" s="73">
        <f>(SUM(Calculations!F7:F42)/N8)^0.5</f>
        <v>54.252574300044223</v>
      </c>
      <c r="O9" s="73"/>
      <c r="P9" s="73"/>
      <c r="Q9" s="73"/>
      <c r="R9" s="59">
        <f>(SUM(Calculations!N7:N42)/R8)^0.5</f>
        <v>18.703564301798171</v>
      </c>
      <c r="S9" s="60"/>
      <c r="T9" s="60"/>
      <c r="U9" s="61"/>
    </row>
    <row r="10" spans="2:42" x14ac:dyDescent="0.55000000000000004">
      <c r="B10" s="80">
        <f t="shared" si="0"/>
        <v>6</v>
      </c>
      <c r="C10" s="81"/>
      <c r="D10" s="1">
        <v>269</v>
      </c>
      <c r="E10" s="75">
        <f t="shared" si="1"/>
        <v>328.25</v>
      </c>
      <c r="F10" s="75"/>
      <c r="G10" s="75"/>
      <c r="I10" s="130" t="s">
        <v>19</v>
      </c>
      <c r="J10" s="130"/>
      <c r="K10" s="130"/>
      <c r="L10" s="130"/>
      <c r="M10" s="130"/>
      <c r="N10" s="73">
        <f>SUM(Calculations!G8:G42)/(N8+1)</f>
        <v>-11.090909090909092</v>
      </c>
      <c r="O10" s="73"/>
      <c r="P10" s="73"/>
      <c r="Q10" s="73"/>
      <c r="R10" s="59">
        <f>SUM(Calculations!O8:O42)/(R8+1)</f>
        <v>-4.28125</v>
      </c>
      <c r="S10" s="60"/>
      <c r="T10" s="60"/>
      <c r="U10" s="61"/>
    </row>
    <row r="11" spans="2:42" x14ac:dyDescent="0.55000000000000004">
      <c r="B11" s="80">
        <f t="shared" si="0"/>
        <v>7</v>
      </c>
      <c r="C11" s="81"/>
      <c r="D11" s="1">
        <v>323</v>
      </c>
      <c r="E11" s="75">
        <f>IF(D11="","",SUM(D8:D11)/4)</f>
        <v>320.5</v>
      </c>
      <c r="F11" s="75"/>
      <c r="G11" s="75"/>
    </row>
    <row r="12" spans="2:42" ht="14.7" thickBot="1" x14ac:dyDescent="0.6">
      <c r="B12" s="82">
        <f t="shared" si="0"/>
        <v>8</v>
      </c>
      <c r="C12" s="83"/>
      <c r="D12" s="3">
        <v>360</v>
      </c>
      <c r="E12" s="79">
        <f t="shared" si="1"/>
        <v>321.25</v>
      </c>
      <c r="F12" s="79"/>
      <c r="G12" s="79"/>
      <c r="I12" s="39" t="s">
        <v>18</v>
      </c>
    </row>
    <row r="13" spans="2:42" x14ac:dyDescent="0.55000000000000004">
      <c r="B13" s="96">
        <f t="shared" si="0"/>
        <v>9</v>
      </c>
      <c r="C13" s="97"/>
      <c r="D13" s="2">
        <v>250</v>
      </c>
      <c r="E13" s="78">
        <f t="shared" si="1"/>
        <v>300.5</v>
      </c>
      <c r="F13" s="78"/>
      <c r="G13" s="78"/>
      <c r="I13" s="41"/>
      <c r="N13" s="74" t="s">
        <v>24</v>
      </c>
      <c r="O13" s="74"/>
      <c r="P13" s="74"/>
      <c r="Q13" s="74"/>
      <c r="R13" s="74"/>
      <c r="S13" s="74"/>
      <c r="T13" s="74"/>
      <c r="U13" s="74"/>
      <c r="V13" s="74" t="s">
        <v>25</v>
      </c>
      <c r="W13" s="74"/>
      <c r="X13" s="74"/>
      <c r="Y13" s="74"/>
      <c r="Z13" s="74"/>
      <c r="AA13" s="74"/>
      <c r="AB13" s="74"/>
      <c r="AC13" s="74"/>
    </row>
    <row r="14" spans="2:42" x14ac:dyDescent="0.55000000000000004">
      <c r="B14" s="80">
        <f t="shared" si="0"/>
        <v>10</v>
      </c>
      <c r="C14" s="81"/>
      <c r="D14" s="1">
        <v>400</v>
      </c>
      <c r="E14" s="75">
        <f t="shared" si="1"/>
        <v>333.25</v>
      </c>
      <c r="F14" s="75"/>
      <c r="G14" s="75"/>
      <c r="I14" s="123" t="s">
        <v>8</v>
      </c>
      <c r="J14" s="123"/>
      <c r="K14" s="123"/>
      <c r="L14" s="123"/>
      <c r="M14" s="123"/>
      <c r="N14" s="74" t="s">
        <v>9</v>
      </c>
      <c r="O14" s="74"/>
      <c r="P14" s="74"/>
      <c r="Q14" s="74"/>
      <c r="R14" s="74" t="s">
        <v>10</v>
      </c>
      <c r="S14" s="74"/>
      <c r="T14" s="74"/>
      <c r="U14" s="74"/>
      <c r="V14" s="74" t="s">
        <v>9</v>
      </c>
      <c r="W14" s="74"/>
      <c r="X14" s="74"/>
      <c r="Y14" s="74"/>
      <c r="Z14" s="74" t="s">
        <v>10</v>
      </c>
      <c r="AA14" s="74"/>
      <c r="AB14" s="74"/>
      <c r="AC14" s="74"/>
    </row>
    <row r="15" spans="2:42" x14ac:dyDescent="0.55000000000000004">
      <c r="B15" s="80">
        <f t="shared" si="0"/>
        <v>11</v>
      </c>
      <c r="C15" s="81"/>
      <c r="D15" s="1">
        <v>200</v>
      </c>
      <c r="E15" s="75">
        <f t="shared" si="1"/>
        <v>302.5</v>
      </c>
      <c r="F15" s="75"/>
      <c r="G15" s="75"/>
      <c r="I15" s="123"/>
      <c r="J15" s="123"/>
      <c r="K15" s="123"/>
      <c r="L15" s="123"/>
      <c r="M15" s="123"/>
      <c r="N15" s="73">
        <f>SLOPE(D5:D39,B5:B39)</f>
        <v>-5.290909090909091</v>
      </c>
      <c r="O15" s="73"/>
      <c r="P15" s="73"/>
      <c r="Q15" s="73"/>
      <c r="R15" s="73">
        <f>INTERCEPT(D5:D39,B5:B39)</f>
        <v>348.29090909090911</v>
      </c>
      <c r="S15" s="73"/>
      <c r="T15" s="73"/>
      <c r="U15" s="73"/>
      <c r="V15" s="73">
        <f>SLOPE(E5:E39,B5:B39)</f>
        <v>-4.208333333333333</v>
      </c>
      <c r="W15" s="73"/>
      <c r="X15" s="73"/>
      <c r="Y15" s="73"/>
      <c r="Z15" s="73">
        <f>INTERCEPT('Data and graph'!E5:E39,'Data and graph'!B5:B39)</f>
        <v>354.375</v>
      </c>
      <c r="AA15" s="73"/>
      <c r="AB15" s="73"/>
      <c r="AC15" s="73"/>
    </row>
    <row r="16" spans="2:42" ht="14.7" thickBot="1" x14ac:dyDescent="0.6">
      <c r="B16" s="82" t="str">
        <f t="shared" si="0"/>
        <v/>
      </c>
      <c r="C16" s="83"/>
      <c r="D16" s="3"/>
      <c r="E16" s="79" t="str">
        <f t="shared" si="1"/>
        <v/>
      </c>
      <c r="F16" s="79"/>
      <c r="G16" s="79"/>
      <c r="I16" s="42"/>
      <c r="J16" s="42"/>
      <c r="K16" s="42"/>
      <c r="L16" s="42"/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spans="2:29" x14ac:dyDescent="0.55000000000000004">
      <c r="B17" s="96" t="str">
        <f t="shared" si="0"/>
        <v/>
      </c>
      <c r="C17" s="97"/>
      <c r="D17" s="2"/>
      <c r="E17" s="78" t="str">
        <f t="shared" si="1"/>
        <v/>
      </c>
      <c r="F17" s="78"/>
      <c r="G17" s="78"/>
      <c r="I17" s="44" t="s">
        <v>20</v>
      </c>
      <c r="J17" s="42"/>
      <c r="K17" s="42"/>
      <c r="L17" s="42"/>
      <c r="M17" s="42"/>
      <c r="N17" s="43"/>
      <c r="O17" s="43"/>
      <c r="P17" s="43"/>
      <c r="Q17" s="43"/>
      <c r="R17" s="43"/>
      <c r="S17" s="43"/>
      <c r="T17" s="44" t="s">
        <v>20</v>
      </c>
      <c r="U17" s="43"/>
      <c r="V17" s="43"/>
      <c r="W17" s="43"/>
      <c r="X17" s="43"/>
      <c r="Y17" s="43"/>
      <c r="Z17" s="43"/>
      <c r="AA17" s="43"/>
      <c r="AB17" s="43"/>
      <c r="AC17" s="43"/>
    </row>
    <row r="18" spans="2:29" x14ac:dyDescent="0.55000000000000004">
      <c r="B18" s="80" t="str">
        <f t="shared" si="0"/>
        <v/>
      </c>
      <c r="C18" s="81"/>
      <c r="D18" s="1"/>
      <c r="E18" s="75" t="str">
        <f t="shared" si="1"/>
        <v/>
      </c>
      <c r="F18" s="75"/>
      <c r="G18" s="75"/>
      <c r="I18" s="117" t="s">
        <v>24</v>
      </c>
      <c r="J18" s="118"/>
      <c r="K18" s="118"/>
      <c r="L18" s="118"/>
      <c r="M18" s="118"/>
      <c r="N18" s="118"/>
      <c r="O18" s="118"/>
      <c r="P18" s="118"/>
      <c r="Q18" s="118"/>
      <c r="R18" s="119"/>
      <c r="T18" s="117" t="s">
        <v>25</v>
      </c>
      <c r="U18" s="126"/>
      <c r="V18" s="126"/>
      <c r="W18" s="126"/>
      <c r="X18" s="126"/>
      <c r="Y18" s="126"/>
      <c r="Z18" s="126"/>
      <c r="AA18" s="126"/>
      <c r="AB18" s="126"/>
      <c r="AC18" s="127"/>
    </row>
    <row r="19" spans="2:29" x14ac:dyDescent="0.55000000000000004">
      <c r="B19" s="80" t="str">
        <f t="shared" si="0"/>
        <v/>
      </c>
      <c r="C19" s="81"/>
      <c r="D19" s="1"/>
      <c r="E19" s="75" t="str">
        <f t="shared" si="1"/>
        <v/>
      </c>
      <c r="F19" s="75"/>
      <c r="G19" s="75"/>
      <c r="I19" s="116" t="s">
        <v>21</v>
      </c>
      <c r="J19" s="116"/>
      <c r="K19" s="117" t="s">
        <v>2</v>
      </c>
      <c r="L19" s="118"/>
      <c r="M19" s="118"/>
      <c r="N19" s="119"/>
      <c r="O19" s="117" t="s">
        <v>17</v>
      </c>
      <c r="P19" s="118"/>
      <c r="Q19" s="118"/>
      <c r="R19" s="119"/>
      <c r="T19" s="117" t="s">
        <v>21</v>
      </c>
      <c r="U19" s="127"/>
      <c r="V19" s="117" t="s">
        <v>2</v>
      </c>
      <c r="W19" s="126"/>
      <c r="X19" s="126"/>
      <c r="Y19" s="127"/>
      <c r="Z19" s="117" t="s">
        <v>17</v>
      </c>
      <c r="AA19" s="126"/>
      <c r="AB19" s="126"/>
      <c r="AC19" s="127"/>
    </row>
    <row r="20" spans="2:29" ht="14.7" thickBot="1" x14ac:dyDescent="0.6">
      <c r="B20" s="82" t="str">
        <f t="shared" si="0"/>
        <v/>
      </c>
      <c r="C20" s="83"/>
      <c r="D20" s="3"/>
      <c r="E20" s="79" t="str">
        <f t="shared" si="1"/>
        <v/>
      </c>
      <c r="F20" s="79"/>
      <c r="G20" s="79"/>
      <c r="I20" s="75">
        <f>IF(O3=0,N8+2,N8+O3+1)</f>
        <v>12</v>
      </c>
      <c r="J20" s="75"/>
      <c r="K20" s="62">
        <f>N15*I20+R15</f>
        <v>284.8</v>
      </c>
      <c r="L20" s="63"/>
      <c r="M20" s="63"/>
      <c r="N20" s="64"/>
      <c r="O20" s="120">
        <f>IF(K20="","",$N$9/K20)</f>
        <v>0.19049358953667211</v>
      </c>
      <c r="P20" s="121"/>
      <c r="Q20" s="121"/>
      <c r="R20" s="122"/>
      <c r="T20" s="62">
        <f>IF(O3=0,N8+5+O3,N8+4*O3+1)</f>
        <v>15</v>
      </c>
      <c r="U20" s="125"/>
      <c r="V20" s="62">
        <f>V15*T20+Z15</f>
        <v>291.25</v>
      </c>
      <c r="W20" s="124"/>
      <c r="X20" s="124"/>
      <c r="Y20" s="125"/>
      <c r="Z20" s="120">
        <f>IF(V20="","",$R$9/V20)</f>
        <v>6.421824652977913E-2</v>
      </c>
      <c r="AA20" s="124"/>
      <c r="AB20" s="124"/>
      <c r="AC20" s="125"/>
    </row>
    <row r="21" spans="2:29" x14ac:dyDescent="0.55000000000000004">
      <c r="B21" s="96" t="str">
        <f t="shared" si="0"/>
        <v/>
      </c>
      <c r="C21" s="97"/>
      <c r="D21" s="2"/>
      <c r="E21" s="78" t="str">
        <f t="shared" si="1"/>
        <v/>
      </c>
      <c r="F21" s="78"/>
      <c r="G21" s="78"/>
      <c r="I21" s="45"/>
      <c r="J21" s="45"/>
      <c r="K21" s="46"/>
      <c r="L21" s="46"/>
      <c r="M21" s="46"/>
      <c r="N21" s="46"/>
      <c r="O21" s="47"/>
      <c r="P21" s="47"/>
      <c r="Q21" s="47"/>
      <c r="R21" s="47"/>
      <c r="S21" s="45"/>
      <c r="T21" s="45"/>
      <c r="U21" s="46"/>
      <c r="V21" s="46"/>
      <c r="W21" s="46"/>
      <c r="X21" s="46"/>
      <c r="Y21" s="47"/>
      <c r="Z21" s="47"/>
      <c r="AA21" s="47"/>
      <c r="AB21" s="47"/>
    </row>
    <row r="22" spans="2:29" x14ac:dyDescent="0.55000000000000004">
      <c r="B22" s="80" t="str">
        <f t="shared" si="0"/>
        <v/>
      </c>
      <c r="C22" s="81"/>
      <c r="D22" s="1"/>
      <c r="E22" s="75" t="str">
        <f t="shared" si="1"/>
        <v/>
      </c>
      <c r="F22" s="75"/>
      <c r="G22" s="75"/>
      <c r="I22" s="44" t="s">
        <v>22</v>
      </c>
      <c r="J22" s="45"/>
      <c r="K22" s="46"/>
      <c r="L22" s="46"/>
      <c r="M22" s="46"/>
      <c r="N22" s="46"/>
      <c r="O22" s="47"/>
      <c r="P22" s="47"/>
      <c r="Q22" s="47"/>
      <c r="R22" s="47"/>
      <c r="S22" s="45"/>
      <c r="T22" s="44" t="s">
        <v>22</v>
      </c>
      <c r="U22" s="46"/>
      <c r="V22" s="46"/>
      <c r="W22" s="46"/>
      <c r="X22" s="46"/>
      <c r="Y22" s="47"/>
      <c r="Z22" s="47"/>
      <c r="AA22" s="47"/>
      <c r="AB22" s="47"/>
    </row>
    <row r="23" spans="2:29" x14ac:dyDescent="0.55000000000000004">
      <c r="B23" s="80" t="str">
        <f t="shared" si="0"/>
        <v/>
      </c>
      <c r="C23" s="81"/>
      <c r="D23" s="1"/>
      <c r="E23" s="75" t="str">
        <f t="shared" si="1"/>
        <v/>
      </c>
      <c r="F23" s="75"/>
      <c r="G23" s="75"/>
      <c r="I23" s="74" t="s">
        <v>24</v>
      </c>
      <c r="J23" s="74"/>
      <c r="K23" s="74"/>
      <c r="L23" s="74"/>
      <c r="M23" s="74"/>
      <c r="N23" s="74"/>
      <c r="O23" s="74"/>
      <c r="P23" s="74"/>
      <c r="Q23" s="74"/>
      <c r="R23" s="74"/>
      <c r="T23" s="65" t="s">
        <v>25</v>
      </c>
      <c r="U23" s="66"/>
      <c r="V23" s="66"/>
      <c r="W23" s="66"/>
      <c r="X23" s="66"/>
      <c r="Y23" s="66"/>
      <c r="Z23" s="66"/>
      <c r="AA23" s="66"/>
      <c r="AB23" s="66"/>
      <c r="AC23" s="67"/>
    </row>
    <row r="24" spans="2:29" ht="14.7" thickBot="1" x14ac:dyDescent="0.6">
      <c r="B24" s="82" t="str">
        <f t="shared" si="0"/>
        <v/>
      </c>
      <c r="C24" s="83"/>
      <c r="D24" s="3"/>
      <c r="E24" s="79" t="str">
        <f t="shared" si="1"/>
        <v/>
      </c>
      <c r="F24" s="79"/>
      <c r="G24" s="79"/>
      <c r="I24" s="109" t="s">
        <v>21</v>
      </c>
      <c r="J24" s="109"/>
      <c r="K24" s="109" t="s">
        <v>2</v>
      </c>
      <c r="L24" s="109"/>
      <c r="M24" s="109"/>
      <c r="N24" s="109"/>
      <c r="O24" s="109" t="s">
        <v>17</v>
      </c>
      <c r="P24" s="109"/>
      <c r="Q24" s="109"/>
      <c r="R24" s="109"/>
      <c r="T24" s="87" t="s">
        <v>21</v>
      </c>
      <c r="U24" s="88"/>
      <c r="V24" s="87" t="s">
        <v>2</v>
      </c>
      <c r="W24" s="89"/>
      <c r="X24" s="89"/>
      <c r="Y24" s="88"/>
      <c r="Z24" s="87" t="s">
        <v>17</v>
      </c>
      <c r="AA24" s="89"/>
      <c r="AB24" s="89"/>
      <c r="AC24" s="88"/>
    </row>
    <row r="25" spans="2:29" x14ac:dyDescent="0.55000000000000004">
      <c r="B25" s="96" t="str">
        <f t="shared" si="0"/>
        <v/>
      </c>
      <c r="C25" s="97"/>
      <c r="D25" s="2"/>
      <c r="E25" s="78" t="str">
        <f t="shared" si="1"/>
        <v/>
      </c>
      <c r="F25" s="78"/>
      <c r="G25" s="78"/>
      <c r="I25" s="78">
        <f>N8+2</f>
        <v>12</v>
      </c>
      <c r="J25" s="78"/>
      <c r="K25" s="112">
        <f>IF(I25="","",I25*$N$15+$R$15)</f>
        <v>284.8</v>
      </c>
      <c r="L25" s="113"/>
      <c r="M25" s="113"/>
      <c r="N25" s="114"/>
      <c r="O25" s="107">
        <f>IF(K25="","",$N$9/K25)</f>
        <v>0.19049358953667211</v>
      </c>
      <c r="P25" s="107"/>
      <c r="Q25" s="107"/>
      <c r="R25" s="107"/>
      <c r="T25" s="70">
        <f>N8+2</f>
        <v>12</v>
      </c>
      <c r="U25" s="72"/>
      <c r="V25" s="70">
        <f>IF(T25="","",T25*$N$15+$R$15)</f>
        <v>284.8</v>
      </c>
      <c r="W25" s="71"/>
      <c r="X25" s="71"/>
      <c r="Y25" s="72"/>
      <c r="Z25" s="84">
        <f>IF(V25="","",$R$9/V25)</f>
        <v>6.567262746417897E-2</v>
      </c>
      <c r="AA25" s="85"/>
      <c r="AB25" s="85"/>
      <c r="AC25" s="86"/>
    </row>
    <row r="26" spans="2:29" x14ac:dyDescent="0.55000000000000004">
      <c r="B26" s="80" t="str">
        <f t="shared" si="0"/>
        <v/>
      </c>
      <c r="C26" s="81"/>
      <c r="D26" s="1"/>
      <c r="E26" s="75" t="str">
        <f t="shared" si="1"/>
        <v/>
      </c>
      <c r="F26" s="75"/>
      <c r="G26" s="75"/>
      <c r="I26" s="115" t="str">
        <f>IF(I25&gt;=$O$3+$N$8+1,"",I25+1)</f>
        <v/>
      </c>
      <c r="J26" s="115"/>
      <c r="K26" s="75" t="str">
        <f>IF(I26="","",I26*$N$15+$R$15)</f>
        <v/>
      </c>
      <c r="L26" s="75"/>
      <c r="M26" s="75"/>
      <c r="N26" s="75"/>
      <c r="O26" s="108" t="str">
        <f t="shared" ref="O26:O49" si="2">IF(K26="","",$N$9/K26)</f>
        <v/>
      </c>
      <c r="P26" s="108"/>
      <c r="Q26" s="108"/>
      <c r="R26" s="108"/>
      <c r="T26" s="80">
        <f t="shared" ref="T26:T49" si="3">IF(T25&gt;=$T$20,"",T25+1)</f>
        <v>13</v>
      </c>
      <c r="U26" s="81"/>
      <c r="V26" s="62">
        <f>IF(T26="","",T26*$N$15+$R$15)</f>
        <v>279.5090909090909</v>
      </c>
      <c r="W26" s="63"/>
      <c r="X26" s="63"/>
      <c r="Y26" s="64"/>
      <c r="Z26" s="84">
        <f t="shared" ref="Z26:Z52" si="4">IF(V26="","",$R$9/V26)</f>
        <v>6.6915763780582796E-2</v>
      </c>
      <c r="AA26" s="85"/>
      <c r="AB26" s="85"/>
      <c r="AC26" s="86"/>
    </row>
    <row r="27" spans="2:29" x14ac:dyDescent="0.55000000000000004">
      <c r="B27" s="80" t="str">
        <f t="shared" si="0"/>
        <v/>
      </c>
      <c r="C27" s="81"/>
      <c r="D27" s="1"/>
      <c r="E27" s="75" t="str">
        <f t="shared" si="1"/>
        <v/>
      </c>
      <c r="F27" s="75"/>
      <c r="G27" s="75"/>
      <c r="I27" s="115" t="str">
        <f>IF(I26&gt;=$O$3+$N$8+1,"",I26+1)</f>
        <v/>
      </c>
      <c r="J27" s="115"/>
      <c r="K27" s="75" t="str">
        <f t="shared" ref="K27:K49" si="5">IF(I27="","",I27*$N$15+$R$15)</f>
        <v/>
      </c>
      <c r="L27" s="75"/>
      <c r="M27" s="75"/>
      <c r="N27" s="75"/>
      <c r="O27" s="108" t="str">
        <f t="shared" si="2"/>
        <v/>
      </c>
      <c r="P27" s="108"/>
      <c r="Q27" s="108"/>
      <c r="R27" s="108"/>
      <c r="T27" s="80">
        <f t="shared" si="3"/>
        <v>14</v>
      </c>
      <c r="U27" s="81"/>
      <c r="V27" s="62">
        <f>IF(T27="","",T27*$N$15+$R$15)</f>
        <v>274.21818181818185</v>
      </c>
      <c r="W27" s="63"/>
      <c r="X27" s="63"/>
      <c r="Y27" s="64"/>
      <c r="Z27" s="84">
        <f t="shared" si="4"/>
        <v>6.8206871542162789E-2</v>
      </c>
      <c r="AA27" s="85"/>
      <c r="AB27" s="85"/>
      <c r="AC27" s="86"/>
    </row>
    <row r="28" spans="2:29" ht="14.7" thickBot="1" x14ac:dyDescent="0.6">
      <c r="B28" s="82" t="str">
        <f t="shared" si="0"/>
        <v/>
      </c>
      <c r="C28" s="83"/>
      <c r="D28" s="3"/>
      <c r="E28" s="79" t="str">
        <f t="shared" si="1"/>
        <v/>
      </c>
      <c r="F28" s="79"/>
      <c r="G28" s="79"/>
      <c r="I28" s="110" t="str">
        <f t="shared" ref="I28:I52" si="6">IF(I27&gt;=$O$3+$N$8+1,"",I27+1)</f>
        <v/>
      </c>
      <c r="J28" s="110"/>
      <c r="K28" s="79" t="str">
        <f t="shared" si="5"/>
        <v/>
      </c>
      <c r="L28" s="79"/>
      <c r="M28" s="79"/>
      <c r="N28" s="79"/>
      <c r="O28" s="106" t="str">
        <f t="shared" si="2"/>
        <v/>
      </c>
      <c r="P28" s="106"/>
      <c r="Q28" s="106"/>
      <c r="R28" s="106"/>
      <c r="T28" s="82">
        <f t="shared" si="3"/>
        <v>15</v>
      </c>
      <c r="U28" s="83"/>
      <c r="V28" s="90">
        <f>IF(T28="","",T28*$N$15+$R$15)</f>
        <v>268.92727272727274</v>
      </c>
      <c r="W28" s="91"/>
      <c r="X28" s="91"/>
      <c r="Y28" s="92"/>
      <c r="Z28" s="93">
        <f>IF(V28="","",$R$9/V28)</f>
        <v>6.9548782137712081E-2</v>
      </c>
      <c r="AA28" s="94"/>
      <c r="AB28" s="94"/>
      <c r="AC28" s="95"/>
    </row>
    <row r="29" spans="2:29" x14ac:dyDescent="0.55000000000000004">
      <c r="B29" s="96" t="str">
        <f t="shared" si="0"/>
        <v/>
      </c>
      <c r="C29" s="97"/>
      <c r="D29" s="2"/>
      <c r="E29" s="78" t="str">
        <f t="shared" si="1"/>
        <v/>
      </c>
      <c r="F29" s="78"/>
      <c r="G29" s="78"/>
      <c r="I29" s="111" t="str">
        <f t="shared" si="6"/>
        <v/>
      </c>
      <c r="J29" s="111"/>
      <c r="K29" s="78" t="str">
        <f t="shared" si="5"/>
        <v/>
      </c>
      <c r="L29" s="78"/>
      <c r="M29" s="78"/>
      <c r="N29" s="78"/>
      <c r="O29" s="107" t="str">
        <f t="shared" si="2"/>
        <v/>
      </c>
      <c r="P29" s="107"/>
      <c r="Q29" s="107"/>
      <c r="R29" s="107"/>
      <c r="T29" s="96" t="str">
        <f t="shared" si="3"/>
        <v/>
      </c>
      <c r="U29" s="97"/>
      <c r="V29" s="70" t="str">
        <f t="shared" ref="V29:V49" si="7">IF(T29="","",T29*$N$15+$R$15)</f>
        <v/>
      </c>
      <c r="W29" s="71"/>
      <c r="X29" s="71"/>
      <c r="Y29" s="72"/>
      <c r="Z29" s="84" t="str">
        <f t="shared" si="4"/>
        <v/>
      </c>
      <c r="AA29" s="85"/>
      <c r="AB29" s="85"/>
      <c r="AC29" s="86"/>
    </row>
    <row r="30" spans="2:29" x14ac:dyDescent="0.55000000000000004">
      <c r="B30" s="80" t="str">
        <f t="shared" si="0"/>
        <v/>
      </c>
      <c r="C30" s="81"/>
      <c r="D30" s="1"/>
      <c r="E30" s="75" t="str">
        <f t="shared" si="1"/>
        <v/>
      </c>
      <c r="F30" s="75"/>
      <c r="G30" s="75"/>
      <c r="I30" s="115" t="str">
        <f t="shared" si="6"/>
        <v/>
      </c>
      <c r="J30" s="115"/>
      <c r="K30" s="75" t="str">
        <f t="shared" si="5"/>
        <v/>
      </c>
      <c r="L30" s="75"/>
      <c r="M30" s="75"/>
      <c r="N30" s="75"/>
      <c r="O30" s="108" t="str">
        <f t="shared" si="2"/>
        <v/>
      </c>
      <c r="P30" s="108"/>
      <c r="Q30" s="108"/>
      <c r="R30" s="108"/>
      <c r="T30" s="80" t="str">
        <f t="shared" si="3"/>
        <v/>
      </c>
      <c r="U30" s="81"/>
      <c r="V30" s="62" t="str">
        <f t="shared" si="7"/>
        <v/>
      </c>
      <c r="W30" s="63"/>
      <c r="X30" s="63"/>
      <c r="Y30" s="64"/>
      <c r="Z30" s="84" t="str">
        <f t="shared" si="4"/>
        <v/>
      </c>
      <c r="AA30" s="85"/>
      <c r="AB30" s="85"/>
      <c r="AC30" s="86"/>
    </row>
    <row r="31" spans="2:29" x14ac:dyDescent="0.55000000000000004">
      <c r="B31" s="80" t="str">
        <f t="shared" si="0"/>
        <v/>
      </c>
      <c r="C31" s="81"/>
      <c r="D31" s="1"/>
      <c r="E31" s="75" t="str">
        <f t="shared" si="1"/>
        <v/>
      </c>
      <c r="F31" s="75"/>
      <c r="G31" s="75"/>
      <c r="I31" s="115" t="str">
        <f t="shared" si="6"/>
        <v/>
      </c>
      <c r="J31" s="115"/>
      <c r="K31" s="75" t="str">
        <f t="shared" si="5"/>
        <v/>
      </c>
      <c r="L31" s="75"/>
      <c r="M31" s="75"/>
      <c r="N31" s="75"/>
      <c r="O31" s="108" t="str">
        <f t="shared" si="2"/>
        <v/>
      </c>
      <c r="P31" s="108"/>
      <c r="Q31" s="108"/>
      <c r="R31" s="108"/>
      <c r="T31" s="80" t="str">
        <f t="shared" si="3"/>
        <v/>
      </c>
      <c r="U31" s="81"/>
      <c r="V31" s="62" t="str">
        <f t="shared" si="7"/>
        <v/>
      </c>
      <c r="W31" s="63"/>
      <c r="X31" s="63"/>
      <c r="Y31" s="64"/>
      <c r="Z31" s="84" t="str">
        <f t="shared" si="4"/>
        <v/>
      </c>
      <c r="AA31" s="85"/>
      <c r="AB31" s="85"/>
      <c r="AC31" s="86"/>
    </row>
    <row r="32" spans="2:29" ht="14.7" thickBot="1" x14ac:dyDescent="0.6">
      <c r="B32" s="82" t="str">
        <f t="shared" si="0"/>
        <v/>
      </c>
      <c r="C32" s="83"/>
      <c r="D32" s="3"/>
      <c r="E32" s="79" t="str">
        <f t="shared" si="1"/>
        <v/>
      </c>
      <c r="F32" s="79"/>
      <c r="G32" s="79"/>
      <c r="I32" s="110" t="str">
        <f t="shared" si="6"/>
        <v/>
      </c>
      <c r="J32" s="110"/>
      <c r="K32" s="79" t="str">
        <f t="shared" si="5"/>
        <v/>
      </c>
      <c r="L32" s="79"/>
      <c r="M32" s="79"/>
      <c r="N32" s="79"/>
      <c r="O32" s="106" t="str">
        <f t="shared" si="2"/>
        <v/>
      </c>
      <c r="P32" s="106"/>
      <c r="Q32" s="106"/>
      <c r="R32" s="106"/>
      <c r="T32" s="82" t="str">
        <f t="shared" si="3"/>
        <v/>
      </c>
      <c r="U32" s="83"/>
      <c r="V32" s="90" t="str">
        <f t="shared" si="7"/>
        <v/>
      </c>
      <c r="W32" s="91"/>
      <c r="X32" s="91"/>
      <c r="Y32" s="92"/>
      <c r="Z32" s="98" t="str">
        <f t="shared" si="4"/>
        <v/>
      </c>
      <c r="AA32" s="99"/>
      <c r="AB32" s="99"/>
      <c r="AC32" s="100"/>
    </row>
    <row r="33" spans="2:29" x14ac:dyDescent="0.55000000000000004">
      <c r="B33" s="96" t="str">
        <f t="shared" si="0"/>
        <v/>
      </c>
      <c r="C33" s="97"/>
      <c r="D33" s="2"/>
      <c r="E33" s="78" t="str">
        <f t="shared" si="1"/>
        <v/>
      </c>
      <c r="F33" s="78"/>
      <c r="G33" s="78"/>
      <c r="I33" s="111" t="str">
        <f t="shared" si="6"/>
        <v/>
      </c>
      <c r="J33" s="111"/>
      <c r="K33" s="78" t="str">
        <f t="shared" si="5"/>
        <v/>
      </c>
      <c r="L33" s="78"/>
      <c r="M33" s="78"/>
      <c r="N33" s="78"/>
      <c r="O33" s="107" t="str">
        <f t="shared" si="2"/>
        <v/>
      </c>
      <c r="P33" s="107"/>
      <c r="Q33" s="107"/>
      <c r="R33" s="107"/>
      <c r="T33" s="96" t="str">
        <f t="shared" si="3"/>
        <v/>
      </c>
      <c r="U33" s="97"/>
      <c r="V33" s="70" t="str">
        <f t="shared" si="7"/>
        <v/>
      </c>
      <c r="W33" s="71"/>
      <c r="X33" s="71"/>
      <c r="Y33" s="72"/>
      <c r="Z33" s="84" t="str">
        <f t="shared" si="4"/>
        <v/>
      </c>
      <c r="AA33" s="85"/>
      <c r="AB33" s="85"/>
      <c r="AC33" s="86"/>
    </row>
    <row r="34" spans="2:29" x14ac:dyDescent="0.55000000000000004">
      <c r="B34" s="80" t="str">
        <f t="shared" si="0"/>
        <v/>
      </c>
      <c r="C34" s="81"/>
      <c r="D34" s="1"/>
      <c r="E34" s="75" t="str">
        <f t="shared" si="1"/>
        <v/>
      </c>
      <c r="F34" s="75"/>
      <c r="G34" s="75"/>
      <c r="I34" s="115" t="str">
        <f t="shared" si="6"/>
        <v/>
      </c>
      <c r="J34" s="115"/>
      <c r="K34" s="75" t="str">
        <f t="shared" si="5"/>
        <v/>
      </c>
      <c r="L34" s="75"/>
      <c r="M34" s="75"/>
      <c r="N34" s="75"/>
      <c r="O34" s="108" t="str">
        <f t="shared" si="2"/>
        <v/>
      </c>
      <c r="P34" s="108"/>
      <c r="Q34" s="108"/>
      <c r="R34" s="108"/>
      <c r="T34" s="80" t="str">
        <f t="shared" si="3"/>
        <v/>
      </c>
      <c r="U34" s="81"/>
      <c r="V34" s="62" t="str">
        <f t="shared" si="7"/>
        <v/>
      </c>
      <c r="W34" s="63"/>
      <c r="X34" s="63"/>
      <c r="Y34" s="64"/>
      <c r="Z34" s="84" t="str">
        <f t="shared" si="4"/>
        <v/>
      </c>
      <c r="AA34" s="85"/>
      <c r="AB34" s="85"/>
      <c r="AC34" s="86"/>
    </row>
    <row r="35" spans="2:29" x14ac:dyDescent="0.55000000000000004">
      <c r="B35" s="80" t="str">
        <f t="shared" si="0"/>
        <v/>
      </c>
      <c r="C35" s="81"/>
      <c r="D35" s="1"/>
      <c r="E35" s="75" t="str">
        <f t="shared" si="1"/>
        <v/>
      </c>
      <c r="F35" s="75"/>
      <c r="G35" s="75"/>
      <c r="I35" s="115" t="str">
        <f t="shared" si="6"/>
        <v/>
      </c>
      <c r="J35" s="115"/>
      <c r="K35" s="75" t="str">
        <f t="shared" si="5"/>
        <v/>
      </c>
      <c r="L35" s="75"/>
      <c r="M35" s="75"/>
      <c r="N35" s="75"/>
      <c r="O35" s="108" t="str">
        <f t="shared" si="2"/>
        <v/>
      </c>
      <c r="P35" s="108"/>
      <c r="Q35" s="108"/>
      <c r="R35" s="108"/>
      <c r="T35" s="80" t="str">
        <f t="shared" si="3"/>
        <v/>
      </c>
      <c r="U35" s="81"/>
      <c r="V35" s="62" t="str">
        <f t="shared" si="7"/>
        <v/>
      </c>
      <c r="W35" s="63"/>
      <c r="X35" s="63"/>
      <c r="Y35" s="64"/>
      <c r="Z35" s="84" t="str">
        <f t="shared" si="4"/>
        <v/>
      </c>
      <c r="AA35" s="85"/>
      <c r="AB35" s="85"/>
      <c r="AC35" s="86"/>
    </row>
    <row r="36" spans="2:29" ht="14.7" thickBot="1" x14ac:dyDescent="0.6">
      <c r="B36" s="82" t="str">
        <f t="shared" si="0"/>
        <v/>
      </c>
      <c r="C36" s="83"/>
      <c r="D36" s="3"/>
      <c r="E36" s="79" t="str">
        <f t="shared" si="1"/>
        <v/>
      </c>
      <c r="F36" s="79"/>
      <c r="G36" s="79"/>
      <c r="I36" s="110" t="str">
        <f t="shared" si="6"/>
        <v/>
      </c>
      <c r="J36" s="110"/>
      <c r="K36" s="79" t="str">
        <f t="shared" si="5"/>
        <v/>
      </c>
      <c r="L36" s="79"/>
      <c r="M36" s="79"/>
      <c r="N36" s="79"/>
      <c r="O36" s="106" t="str">
        <f t="shared" si="2"/>
        <v/>
      </c>
      <c r="P36" s="106"/>
      <c r="Q36" s="106"/>
      <c r="R36" s="106"/>
      <c r="T36" s="82" t="str">
        <f t="shared" si="3"/>
        <v/>
      </c>
      <c r="U36" s="83"/>
      <c r="V36" s="90" t="str">
        <f t="shared" si="7"/>
        <v/>
      </c>
      <c r="W36" s="91"/>
      <c r="X36" s="91"/>
      <c r="Y36" s="92"/>
      <c r="Z36" s="84" t="str">
        <f t="shared" si="4"/>
        <v/>
      </c>
      <c r="AA36" s="85"/>
      <c r="AB36" s="85"/>
      <c r="AC36" s="86"/>
    </row>
    <row r="37" spans="2:29" ht="14.7" thickBot="1" x14ac:dyDescent="0.6">
      <c r="B37" s="96" t="str">
        <f t="shared" si="0"/>
        <v/>
      </c>
      <c r="C37" s="97"/>
      <c r="D37" s="2"/>
      <c r="E37" s="78" t="str">
        <f t="shared" si="1"/>
        <v/>
      </c>
      <c r="F37" s="78"/>
      <c r="G37" s="78"/>
      <c r="I37" s="111" t="str">
        <f t="shared" si="6"/>
        <v/>
      </c>
      <c r="J37" s="111"/>
      <c r="K37" s="78" t="str">
        <f t="shared" si="5"/>
        <v/>
      </c>
      <c r="L37" s="78"/>
      <c r="M37" s="78"/>
      <c r="N37" s="78"/>
      <c r="O37" s="107" t="str">
        <f t="shared" si="2"/>
        <v/>
      </c>
      <c r="P37" s="107"/>
      <c r="Q37" s="107"/>
      <c r="R37" s="107"/>
      <c r="T37" s="101" t="str">
        <f t="shared" si="3"/>
        <v/>
      </c>
      <c r="U37" s="102"/>
      <c r="V37" s="103" t="str">
        <f t="shared" si="7"/>
        <v/>
      </c>
      <c r="W37" s="104"/>
      <c r="X37" s="104"/>
      <c r="Y37" s="105"/>
      <c r="Z37" s="98" t="str">
        <f t="shared" si="4"/>
        <v/>
      </c>
      <c r="AA37" s="99"/>
      <c r="AB37" s="99"/>
      <c r="AC37" s="100"/>
    </row>
    <row r="38" spans="2:29" x14ac:dyDescent="0.55000000000000004">
      <c r="B38" s="80" t="str">
        <f t="shared" si="0"/>
        <v/>
      </c>
      <c r="C38" s="81"/>
      <c r="D38" s="1"/>
      <c r="E38" s="75" t="str">
        <f t="shared" si="1"/>
        <v/>
      </c>
      <c r="F38" s="75"/>
      <c r="G38" s="75"/>
      <c r="I38" s="115" t="str">
        <f t="shared" si="6"/>
        <v/>
      </c>
      <c r="J38" s="115"/>
      <c r="K38" s="75" t="str">
        <f t="shared" si="5"/>
        <v/>
      </c>
      <c r="L38" s="75"/>
      <c r="M38" s="75"/>
      <c r="N38" s="75"/>
      <c r="O38" s="108" t="str">
        <f t="shared" si="2"/>
        <v/>
      </c>
      <c r="P38" s="108"/>
      <c r="Q38" s="108"/>
      <c r="R38" s="108"/>
      <c r="T38" s="96" t="str">
        <f t="shared" si="3"/>
        <v/>
      </c>
      <c r="U38" s="97"/>
      <c r="V38" s="70" t="str">
        <f t="shared" si="7"/>
        <v/>
      </c>
      <c r="W38" s="71"/>
      <c r="X38" s="71"/>
      <c r="Y38" s="72"/>
      <c r="Z38" s="84" t="str">
        <f t="shared" si="4"/>
        <v/>
      </c>
      <c r="AA38" s="85"/>
      <c r="AB38" s="85"/>
      <c r="AC38" s="86"/>
    </row>
    <row r="39" spans="2:29" x14ac:dyDescent="0.55000000000000004">
      <c r="B39" s="80" t="str">
        <f t="shared" si="0"/>
        <v/>
      </c>
      <c r="C39" s="81"/>
      <c r="D39" s="1"/>
      <c r="E39" s="75" t="str">
        <f t="shared" si="1"/>
        <v/>
      </c>
      <c r="F39" s="75"/>
      <c r="G39" s="75"/>
      <c r="I39" s="115" t="str">
        <f t="shared" si="6"/>
        <v/>
      </c>
      <c r="J39" s="115"/>
      <c r="K39" s="75" t="str">
        <f t="shared" si="5"/>
        <v/>
      </c>
      <c r="L39" s="75"/>
      <c r="M39" s="75"/>
      <c r="N39" s="75"/>
      <c r="O39" s="108" t="str">
        <f t="shared" si="2"/>
        <v/>
      </c>
      <c r="P39" s="108"/>
      <c r="Q39" s="108"/>
      <c r="R39" s="108"/>
      <c r="T39" s="80" t="str">
        <f t="shared" si="3"/>
        <v/>
      </c>
      <c r="U39" s="81"/>
      <c r="V39" s="62" t="str">
        <f t="shared" si="7"/>
        <v/>
      </c>
      <c r="W39" s="63"/>
      <c r="X39" s="63"/>
      <c r="Y39" s="64"/>
      <c r="Z39" s="84" t="str">
        <f t="shared" si="4"/>
        <v/>
      </c>
      <c r="AA39" s="85"/>
      <c r="AB39" s="85"/>
      <c r="AC39" s="86"/>
    </row>
    <row r="40" spans="2:29" ht="14.7" thickBot="1" x14ac:dyDescent="0.6">
      <c r="B40" s="82" t="str">
        <f t="shared" si="0"/>
        <v/>
      </c>
      <c r="C40" s="83"/>
      <c r="D40" s="3"/>
      <c r="E40" s="79" t="str">
        <f t="shared" si="1"/>
        <v/>
      </c>
      <c r="F40" s="79"/>
      <c r="G40" s="79"/>
      <c r="I40" s="110" t="str">
        <f t="shared" si="6"/>
        <v/>
      </c>
      <c r="J40" s="110"/>
      <c r="K40" s="79" t="str">
        <f t="shared" si="5"/>
        <v/>
      </c>
      <c r="L40" s="79"/>
      <c r="M40" s="79"/>
      <c r="N40" s="79"/>
      <c r="O40" s="106" t="str">
        <f t="shared" si="2"/>
        <v/>
      </c>
      <c r="P40" s="106"/>
      <c r="Q40" s="106"/>
      <c r="R40" s="106"/>
      <c r="T40" s="82" t="str">
        <f t="shared" si="3"/>
        <v/>
      </c>
      <c r="U40" s="83"/>
      <c r="V40" s="90" t="str">
        <f t="shared" si="7"/>
        <v/>
      </c>
      <c r="W40" s="91"/>
      <c r="X40" s="91"/>
      <c r="Y40" s="92"/>
      <c r="Z40" s="98" t="str">
        <f t="shared" si="4"/>
        <v/>
      </c>
      <c r="AA40" s="99"/>
      <c r="AB40" s="99"/>
      <c r="AC40" s="100"/>
    </row>
    <row r="41" spans="2:29" x14ac:dyDescent="0.55000000000000004">
      <c r="I41" s="111" t="str">
        <f t="shared" si="6"/>
        <v/>
      </c>
      <c r="J41" s="111"/>
      <c r="K41" s="78" t="str">
        <f t="shared" si="5"/>
        <v/>
      </c>
      <c r="L41" s="78"/>
      <c r="M41" s="78"/>
      <c r="N41" s="78"/>
      <c r="O41" s="107" t="str">
        <f t="shared" si="2"/>
        <v/>
      </c>
      <c r="P41" s="107"/>
      <c r="Q41" s="107"/>
      <c r="R41" s="107"/>
      <c r="T41" s="96" t="str">
        <f t="shared" si="3"/>
        <v/>
      </c>
      <c r="U41" s="97"/>
      <c r="V41" s="70" t="str">
        <f t="shared" si="7"/>
        <v/>
      </c>
      <c r="W41" s="71"/>
      <c r="X41" s="71"/>
      <c r="Y41" s="72"/>
      <c r="Z41" s="84" t="str">
        <f t="shared" si="4"/>
        <v/>
      </c>
      <c r="AA41" s="85"/>
      <c r="AB41" s="85"/>
      <c r="AC41" s="86"/>
    </row>
    <row r="42" spans="2:29" x14ac:dyDescent="0.55000000000000004">
      <c r="I42" s="115" t="str">
        <f t="shared" si="6"/>
        <v/>
      </c>
      <c r="J42" s="115"/>
      <c r="K42" s="75" t="str">
        <f t="shared" si="5"/>
        <v/>
      </c>
      <c r="L42" s="75"/>
      <c r="M42" s="75"/>
      <c r="N42" s="75"/>
      <c r="O42" s="108" t="str">
        <f t="shared" si="2"/>
        <v/>
      </c>
      <c r="P42" s="108"/>
      <c r="Q42" s="108"/>
      <c r="R42" s="108"/>
      <c r="T42" s="80" t="str">
        <f t="shared" si="3"/>
        <v/>
      </c>
      <c r="U42" s="81"/>
      <c r="V42" s="62" t="str">
        <f t="shared" si="7"/>
        <v/>
      </c>
      <c r="W42" s="63"/>
      <c r="X42" s="63"/>
      <c r="Y42" s="64"/>
      <c r="Z42" s="84" t="str">
        <f t="shared" si="4"/>
        <v/>
      </c>
      <c r="AA42" s="85"/>
      <c r="AB42" s="85"/>
      <c r="AC42" s="86"/>
    </row>
    <row r="43" spans="2:29" x14ac:dyDescent="0.55000000000000004">
      <c r="I43" s="115" t="str">
        <f t="shared" si="6"/>
        <v/>
      </c>
      <c r="J43" s="115"/>
      <c r="K43" s="75" t="str">
        <f t="shared" si="5"/>
        <v/>
      </c>
      <c r="L43" s="75"/>
      <c r="M43" s="75"/>
      <c r="N43" s="75"/>
      <c r="O43" s="108" t="str">
        <f t="shared" si="2"/>
        <v/>
      </c>
      <c r="P43" s="108"/>
      <c r="Q43" s="108"/>
      <c r="R43" s="108"/>
      <c r="T43" s="80" t="str">
        <f t="shared" si="3"/>
        <v/>
      </c>
      <c r="U43" s="81"/>
      <c r="V43" s="62" t="str">
        <f t="shared" si="7"/>
        <v/>
      </c>
      <c r="W43" s="63"/>
      <c r="X43" s="63"/>
      <c r="Y43" s="64"/>
      <c r="Z43" s="84" t="str">
        <f t="shared" si="4"/>
        <v/>
      </c>
      <c r="AA43" s="85"/>
      <c r="AB43" s="85"/>
      <c r="AC43" s="86"/>
    </row>
    <row r="44" spans="2:29" ht="14.7" thickBot="1" x14ac:dyDescent="0.6">
      <c r="I44" s="110" t="str">
        <f t="shared" si="6"/>
        <v/>
      </c>
      <c r="J44" s="110"/>
      <c r="K44" s="79" t="str">
        <f t="shared" si="5"/>
        <v/>
      </c>
      <c r="L44" s="79"/>
      <c r="M44" s="79"/>
      <c r="N44" s="79"/>
      <c r="O44" s="106" t="str">
        <f t="shared" si="2"/>
        <v/>
      </c>
      <c r="P44" s="106"/>
      <c r="Q44" s="106"/>
      <c r="R44" s="106"/>
      <c r="T44" s="82" t="str">
        <f t="shared" si="3"/>
        <v/>
      </c>
      <c r="U44" s="83"/>
      <c r="V44" s="90" t="str">
        <f t="shared" si="7"/>
        <v/>
      </c>
      <c r="W44" s="91"/>
      <c r="X44" s="91"/>
      <c r="Y44" s="92"/>
      <c r="Z44" s="98" t="str">
        <f t="shared" si="4"/>
        <v/>
      </c>
      <c r="AA44" s="99"/>
      <c r="AB44" s="99"/>
      <c r="AC44" s="100"/>
    </row>
    <row r="45" spans="2:29" x14ac:dyDescent="0.55000000000000004">
      <c r="I45" s="111" t="str">
        <f t="shared" si="6"/>
        <v/>
      </c>
      <c r="J45" s="111"/>
      <c r="K45" s="78" t="str">
        <f t="shared" si="5"/>
        <v/>
      </c>
      <c r="L45" s="78"/>
      <c r="M45" s="78"/>
      <c r="N45" s="78"/>
      <c r="O45" s="107" t="str">
        <f t="shared" si="2"/>
        <v/>
      </c>
      <c r="P45" s="107"/>
      <c r="Q45" s="107"/>
      <c r="R45" s="107"/>
      <c r="T45" s="96" t="str">
        <f t="shared" si="3"/>
        <v/>
      </c>
      <c r="U45" s="97"/>
      <c r="V45" s="70" t="str">
        <f t="shared" si="7"/>
        <v/>
      </c>
      <c r="W45" s="71"/>
      <c r="X45" s="71"/>
      <c r="Y45" s="72"/>
      <c r="Z45" s="84" t="str">
        <f t="shared" si="4"/>
        <v/>
      </c>
      <c r="AA45" s="85"/>
      <c r="AB45" s="85"/>
      <c r="AC45" s="86"/>
    </row>
    <row r="46" spans="2:29" x14ac:dyDescent="0.55000000000000004">
      <c r="I46" s="115" t="str">
        <f t="shared" si="6"/>
        <v/>
      </c>
      <c r="J46" s="115"/>
      <c r="K46" s="75" t="str">
        <f t="shared" si="5"/>
        <v/>
      </c>
      <c r="L46" s="75"/>
      <c r="M46" s="75"/>
      <c r="N46" s="75"/>
      <c r="O46" s="108" t="str">
        <f t="shared" si="2"/>
        <v/>
      </c>
      <c r="P46" s="108"/>
      <c r="Q46" s="108"/>
      <c r="R46" s="108"/>
      <c r="T46" s="80" t="str">
        <f t="shared" si="3"/>
        <v/>
      </c>
      <c r="U46" s="81"/>
      <c r="V46" s="62" t="str">
        <f t="shared" si="7"/>
        <v/>
      </c>
      <c r="W46" s="63"/>
      <c r="X46" s="63"/>
      <c r="Y46" s="64"/>
      <c r="Z46" s="84" t="str">
        <f t="shared" si="4"/>
        <v/>
      </c>
      <c r="AA46" s="85"/>
      <c r="AB46" s="85"/>
      <c r="AC46" s="86"/>
    </row>
    <row r="47" spans="2:29" x14ac:dyDescent="0.55000000000000004">
      <c r="I47" s="115" t="str">
        <f t="shared" si="6"/>
        <v/>
      </c>
      <c r="J47" s="115"/>
      <c r="K47" s="75" t="str">
        <f t="shared" si="5"/>
        <v/>
      </c>
      <c r="L47" s="75"/>
      <c r="M47" s="75"/>
      <c r="N47" s="75"/>
      <c r="O47" s="108" t="str">
        <f t="shared" si="2"/>
        <v/>
      </c>
      <c r="P47" s="108"/>
      <c r="Q47" s="108"/>
      <c r="R47" s="108"/>
      <c r="T47" s="80" t="str">
        <f t="shared" si="3"/>
        <v/>
      </c>
      <c r="U47" s="81"/>
      <c r="V47" s="62" t="str">
        <f t="shared" si="7"/>
        <v/>
      </c>
      <c r="W47" s="63"/>
      <c r="X47" s="63"/>
      <c r="Y47" s="64"/>
      <c r="Z47" s="84" t="str">
        <f t="shared" si="4"/>
        <v/>
      </c>
      <c r="AA47" s="85"/>
      <c r="AB47" s="85"/>
      <c r="AC47" s="86"/>
    </row>
    <row r="48" spans="2:29" ht="14.7" thickBot="1" x14ac:dyDescent="0.6">
      <c r="I48" s="110" t="str">
        <f t="shared" si="6"/>
        <v/>
      </c>
      <c r="J48" s="110"/>
      <c r="K48" s="79" t="str">
        <f t="shared" si="5"/>
        <v/>
      </c>
      <c r="L48" s="79"/>
      <c r="M48" s="79"/>
      <c r="N48" s="79"/>
      <c r="O48" s="106" t="str">
        <f t="shared" si="2"/>
        <v/>
      </c>
      <c r="P48" s="106"/>
      <c r="Q48" s="106"/>
      <c r="R48" s="106"/>
      <c r="T48" s="82" t="str">
        <f t="shared" si="3"/>
        <v/>
      </c>
      <c r="U48" s="83"/>
      <c r="V48" s="90" t="str">
        <f t="shared" si="7"/>
        <v/>
      </c>
      <c r="W48" s="91"/>
      <c r="X48" s="91"/>
      <c r="Y48" s="92"/>
      <c r="Z48" s="98" t="str">
        <f t="shared" si="4"/>
        <v/>
      </c>
      <c r="AA48" s="99"/>
      <c r="AB48" s="99"/>
      <c r="AC48" s="100"/>
    </row>
    <row r="49" spans="9:29" x14ac:dyDescent="0.55000000000000004">
      <c r="I49" s="111" t="str">
        <f t="shared" si="6"/>
        <v/>
      </c>
      <c r="J49" s="111"/>
      <c r="K49" s="78" t="str">
        <f t="shared" si="5"/>
        <v/>
      </c>
      <c r="L49" s="78"/>
      <c r="M49" s="78"/>
      <c r="N49" s="78"/>
      <c r="O49" s="107" t="str">
        <f t="shared" si="2"/>
        <v/>
      </c>
      <c r="P49" s="107"/>
      <c r="Q49" s="107"/>
      <c r="R49" s="107"/>
      <c r="T49" s="96" t="str">
        <f t="shared" si="3"/>
        <v/>
      </c>
      <c r="U49" s="97"/>
      <c r="V49" s="70" t="str">
        <f t="shared" si="7"/>
        <v/>
      </c>
      <c r="W49" s="71"/>
      <c r="X49" s="71"/>
      <c r="Y49" s="72"/>
      <c r="Z49" s="84" t="str">
        <f t="shared" si="4"/>
        <v/>
      </c>
      <c r="AA49" s="85"/>
      <c r="AB49" s="85"/>
      <c r="AC49" s="86"/>
    </row>
    <row r="50" spans="9:29" x14ac:dyDescent="0.55000000000000004">
      <c r="I50" s="111" t="str">
        <f t="shared" si="6"/>
        <v/>
      </c>
      <c r="J50" s="111"/>
      <c r="K50" s="78" t="str">
        <f t="shared" ref="K50:K51" si="8">IF(I50="","",I50*$N$15+$R$15)</f>
        <v/>
      </c>
      <c r="L50" s="78"/>
      <c r="M50" s="78"/>
      <c r="N50" s="78"/>
      <c r="O50" s="107" t="str">
        <f t="shared" ref="O50:O51" si="9">IF(K50="","",$N$9/K50)</f>
        <v/>
      </c>
      <c r="P50" s="107"/>
      <c r="Q50" s="107"/>
      <c r="R50" s="107"/>
      <c r="T50" s="96" t="str">
        <f t="shared" ref="T50:T51" si="10">IF(T49&gt;=$T$20,"",T49+1)</f>
        <v/>
      </c>
      <c r="U50" s="97"/>
      <c r="V50" s="70" t="str">
        <f t="shared" ref="V50:V51" si="11">IF(T50="","",T50*$N$15+$R$15)</f>
        <v/>
      </c>
      <c r="W50" s="71"/>
      <c r="X50" s="71"/>
      <c r="Y50" s="72"/>
      <c r="Z50" s="84" t="str">
        <f t="shared" si="4"/>
        <v/>
      </c>
      <c r="AA50" s="85"/>
      <c r="AB50" s="85"/>
      <c r="AC50" s="86"/>
    </row>
    <row r="51" spans="9:29" x14ac:dyDescent="0.55000000000000004">
      <c r="I51" s="111" t="str">
        <f t="shared" si="6"/>
        <v/>
      </c>
      <c r="J51" s="111"/>
      <c r="K51" s="78" t="str">
        <f t="shared" si="8"/>
        <v/>
      </c>
      <c r="L51" s="78"/>
      <c r="M51" s="78"/>
      <c r="N51" s="78"/>
      <c r="O51" s="107" t="str">
        <f t="shared" si="9"/>
        <v/>
      </c>
      <c r="P51" s="107"/>
      <c r="Q51" s="107"/>
      <c r="R51" s="107"/>
      <c r="T51" s="96" t="str">
        <f t="shared" si="10"/>
        <v/>
      </c>
      <c r="U51" s="97"/>
      <c r="V51" s="70" t="str">
        <f t="shared" si="11"/>
        <v/>
      </c>
      <c r="W51" s="71"/>
      <c r="X51" s="71"/>
      <c r="Y51" s="72"/>
      <c r="Z51" s="84" t="str">
        <f t="shared" si="4"/>
        <v/>
      </c>
      <c r="AA51" s="85"/>
      <c r="AB51" s="85"/>
      <c r="AC51" s="86"/>
    </row>
    <row r="52" spans="9:29" ht="14.7" thickBot="1" x14ac:dyDescent="0.6">
      <c r="I52" s="110" t="str">
        <f t="shared" si="6"/>
        <v/>
      </c>
      <c r="J52" s="110"/>
      <c r="K52" s="79" t="str">
        <f t="shared" ref="K52" si="12">IF(I52="","",I52*$N$15+$R$15)</f>
        <v/>
      </c>
      <c r="L52" s="79"/>
      <c r="M52" s="79"/>
      <c r="N52" s="79"/>
      <c r="O52" s="106" t="str">
        <f t="shared" ref="O52" si="13">IF(K52="","",$N$9/K52)</f>
        <v/>
      </c>
      <c r="P52" s="106"/>
      <c r="Q52" s="106"/>
      <c r="R52" s="106"/>
      <c r="T52" s="82" t="str">
        <f t="shared" ref="T52" si="14">IF(T51&gt;=$T$20,"",T51+1)</f>
        <v/>
      </c>
      <c r="U52" s="83"/>
      <c r="V52" s="90" t="str">
        <f t="shared" ref="V52" si="15">IF(T52="","",T52*$N$15+$R$15)</f>
        <v/>
      </c>
      <c r="W52" s="91"/>
      <c r="X52" s="91"/>
      <c r="Y52" s="92"/>
      <c r="Z52" s="98" t="str">
        <f t="shared" si="4"/>
        <v/>
      </c>
      <c r="AA52" s="99"/>
      <c r="AB52" s="99"/>
      <c r="AC52" s="100"/>
    </row>
    <row r="53" spans="9:29" x14ac:dyDescent="0.55000000000000004"/>
    <row r="54" spans="9:29" x14ac:dyDescent="0.55000000000000004"/>
  </sheetData>
  <mergeCells count="289">
    <mergeCell ref="I52:J52"/>
    <mergeCell ref="K52:N52"/>
    <mergeCell ref="O52:R52"/>
    <mergeCell ref="T52:U52"/>
    <mergeCell ref="V52:Y52"/>
    <mergeCell ref="Z52:AC52"/>
    <mergeCell ref="T19:U19"/>
    <mergeCell ref="T18:AC18"/>
    <mergeCell ref="I50:J50"/>
    <mergeCell ref="K50:N50"/>
    <mergeCell ref="O50:R50"/>
    <mergeCell ref="T50:U50"/>
    <mergeCell ref="V50:Y50"/>
    <mergeCell ref="Z50:AC50"/>
    <mergeCell ref="I51:J51"/>
    <mergeCell ref="K51:N51"/>
    <mergeCell ref="O51:R51"/>
    <mergeCell ref="T51:U51"/>
    <mergeCell ref="V51:Y51"/>
    <mergeCell ref="Z51:AC51"/>
    <mergeCell ref="I28:J28"/>
    <mergeCell ref="I29:J29"/>
    <mergeCell ref="I30:J30"/>
    <mergeCell ref="I31:J31"/>
    <mergeCell ref="I3:N4"/>
    <mergeCell ref="O3:P4"/>
    <mergeCell ref="I8:M8"/>
    <mergeCell ref="I9:M9"/>
    <mergeCell ref="I10:M10"/>
    <mergeCell ref="B3:C4"/>
    <mergeCell ref="B5:C5"/>
    <mergeCell ref="B6:C6"/>
    <mergeCell ref="B7:C7"/>
    <mergeCell ref="B8:C8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E13:G13"/>
    <mergeCell ref="E14:G14"/>
    <mergeCell ref="E15:G15"/>
    <mergeCell ref="B39:C39"/>
    <mergeCell ref="B40:C40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E28:G28"/>
    <mergeCell ref="E29:G29"/>
    <mergeCell ref="E30:G30"/>
    <mergeCell ref="E21:G21"/>
    <mergeCell ref="E22:G22"/>
    <mergeCell ref="E23:G23"/>
    <mergeCell ref="E24:G24"/>
    <mergeCell ref="E25:G25"/>
    <mergeCell ref="E16:G16"/>
    <mergeCell ref="E17:G17"/>
    <mergeCell ref="E18:G18"/>
    <mergeCell ref="E19:G19"/>
    <mergeCell ref="E20:G20"/>
    <mergeCell ref="E36:G36"/>
    <mergeCell ref="E37:G37"/>
    <mergeCell ref="E38:G38"/>
    <mergeCell ref="E39:G39"/>
    <mergeCell ref="E40:G40"/>
    <mergeCell ref="E31:G31"/>
    <mergeCell ref="E32:G32"/>
    <mergeCell ref="E33:G33"/>
    <mergeCell ref="E34:G34"/>
    <mergeCell ref="E35:G35"/>
    <mergeCell ref="Z15:AC15"/>
    <mergeCell ref="I19:J19"/>
    <mergeCell ref="I20:J20"/>
    <mergeCell ref="K19:N19"/>
    <mergeCell ref="K20:N20"/>
    <mergeCell ref="O19:R19"/>
    <mergeCell ref="O20:R20"/>
    <mergeCell ref="I18:R18"/>
    <mergeCell ref="N13:U13"/>
    <mergeCell ref="V13:AC13"/>
    <mergeCell ref="V14:Y14"/>
    <mergeCell ref="Z14:AC14"/>
    <mergeCell ref="I14:M15"/>
    <mergeCell ref="N14:Q14"/>
    <mergeCell ref="N15:Q15"/>
    <mergeCell ref="R14:U14"/>
    <mergeCell ref="R15:U15"/>
    <mergeCell ref="Z20:AC20"/>
    <mergeCell ref="Z19:AC19"/>
    <mergeCell ref="V19:Y19"/>
    <mergeCell ref="V20:Y20"/>
    <mergeCell ref="T20:U20"/>
    <mergeCell ref="I32:J32"/>
    <mergeCell ref="I24:J24"/>
    <mergeCell ref="I25:J25"/>
    <mergeCell ref="I26:J26"/>
    <mergeCell ref="I27:J27"/>
    <mergeCell ref="I45:J45"/>
    <mergeCell ref="I46:J46"/>
    <mergeCell ref="I47:J47"/>
    <mergeCell ref="I38:J38"/>
    <mergeCell ref="I39:J39"/>
    <mergeCell ref="I40:J40"/>
    <mergeCell ref="I41:J41"/>
    <mergeCell ref="I42:J42"/>
    <mergeCell ref="I33:J33"/>
    <mergeCell ref="I34:J34"/>
    <mergeCell ref="I35:J35"/>
    <mergeCell ref="I36:J36"/>
    <mergeCell ref="I37:J37"/>
    <mergeCell ref="K47:N47"/>
    <mergeCell ref="K38:N38"/>
    <mergeCell ref="K39:N39"/>
    <mergeCell ref="K40:N40"/>
    <mergeCell ref="K41:N41"/>
    <mergeCell ref="K42:N42"/>
    <mergeCell ref="I48:J48"/>
    <mergeCell ref="I49:J49"/>
    <mergeCell ref="K24:N24"/>
    <mergeCell ref="K25:N25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I43:J43"/>
    <mergeCell ref="I44:J44"/>
    <mergeCell ref="O33:R33"/>
    <mergeCell ref="O34:R34"/>
    <mergeCell ref="O35:R35"/>
    <mergeCell ref="O36:R36"/>
    <mergeCell ref="O37:R37"/>
    <mergeCell ref="K43:N43"/>
    <mergeCell ref="K44:N44"/>
    <mergeCell ref="K45:N45"/>
    <mergeCell ref="K46:N46"/>
    <mergeCell ref="O48:R48"/>
    <mergeCell ref="O49:R49"/>
    <mergeCell ref="I23:R23"/>
    <mergeCell ref="O43:R43"/>
    <mergeCell ref="O44:R44"/>
    <mergeCell ref="O45:R45"/>
    <mergeCell ref="O46:R46"/>
    <mergeCell ref="O47:R47"/>
    <mergeCell ref="O38:R38"/>
    <mergeCell ref="O39:R39"/>
    <mergeCell ref="O40:R40"/>
    <mergeCell ref="O41:R41"/>
    <mergeCell ref="O42:R42"/>
    <mergeCell ref="K48:N48"/>
    <mergeCell ref="K49:N49"/>
    <mergeCell ref="O24:R24"/>
    <mergeCell ref="O25:R25"/>
    <mergeCell ref="O26:R26"/>
    <mergeCell ref="O27:R27"/>
    <mergeCell ref="O28:R28"/>
    <mergeCell ref="O29:R29"/>
    <mergeCell ref="O30:R30"/>
    <mergeCell ref="O31:R31"/>
    <mergeCell ref="O32:R32"/>
    <mergeCell ref="T33:U33"/>
    <mergeCell ref="T34:U34"/>
    <mergeCell ref="Z33:AC33"/>
    <mergeCell ref="Z34:AC34"/>
    <mergeCell ref="V33:Y33"/>
    <mergeCell ref="V34:Y34"/>
    <mergeCell ref="Z31:AC31"/>
    <mergeCell ref="Z32:AC32"/>
    <mergeCell ref="V31:Y31"/>
    <mergeCell ref="V32:Y32"/>
    <mergeCell ref="T37:U37"/>
    <mergeCell ref="T38:U38"/>
    <mergeCell ref="Z37:AC37"/>
    <mergeCell ref="Z38:AC38"/>
    <mergeCell ref="V37:Y37"/>
    <mergeCell ref="V38:Y38"/>
    <mergeCell ref="T35:U35"/>
    <mergeCell ref="T36:U36"/>
    <mergeCell ref="Z35:AC35"/>
    <mergeCell ref="Z36:AC36"/>
    <mergeCell ref="V35:Y35"/>
    <mergeCell ref="V36:Y36"/>
    <mergeCell ref="T41:U41"/>
    <mergeCell ref="T42:U42"/>
    <mergeCell ref="Z41:AC41"/>
    <mergeCell ref="Z42:AC42"/>
    <mergeCell ref="V41:Y41"/>
    <mergeCell ref="V42:Y42"/>
    <mergeCell ref="T39:U39"/>
    <mergeCell ref="T40:U40"/>
    <mergeCell ref="Z39:AC39"/>
    <mergeCell ref="Z40:AC40"/>
    <mergeCell ref="V39:Y39"/>
    <mergeCell ref="V40:Y40"/>
    <mergeCell ref="T45:U45"/>
    <mergeCell ref="T46:U46"/>
    <mergeCell ref="Z45:AC45"/>
    <mergeCell ref="Z46:AC46"/>
    <mergeCell ref="V45:Y45"/>
    <mergeCell ref="V46:Y46"/>
    <mergeCell ref="T43:U43"/>
    <mergeCell ref="T44:U44"/>
    <mergeCell ref="Z43:AC43"/>
    <mergeCell ref="Z44:AC44"/>
    <mergeCell ref="V43:Y43"/>
    <mergeCell ref="V44:Y44"/>
    <mergeCell ref="T49:U49"/>
    <mergeCell ref="Z49:AC49"/>
    <mergeCell ref="V49:Y49"/>
    <mergeCell ref="T47:U47"/>
    <mergeCell ref="T48:U48"/>
    <mergeCell ref="Z47:AC47"/>
    <mergeCell ref="Z48:AC48"/>
    <mergeCell ref="V47:Y47"/>
    <mergeCell ref="V48:Y48"/>
    <mergeCell ref="T30:U30"/>
    <mergeCell ref="T31:U31"/>
    <mergeCell ref="T32:U32"/>
    <mergeCell ref="Z30:AC30"/>
    <mergeCell ref="V30:Y30"/>
    <mergeCell ref="T23:AC23"/>
    <mergeCell ref="T24:U24"/>
    <mergeCell ref="T25:U25"/>
    <mergeCell ref="T26:U26"/>
    <mergeCell ref="T27:U27"/>
    <mergeCell ref="V24:Y24"/>
    <mergeCell ref="Z24:AC24"/>
    <mergeCell ref="V28:Y28"/>
    <mergeCell ref="V29:Y29"/>
    <mergeCell ref="Z25:AC25"/>
    <mergeCell ref="Z26:AC26"/>
    <mergeCell ref="Z27:AC27"/>
    <mergeCell ref="Z28:AC28"/>
    <mergeCell ref="Z29:AC29"/>
    <mergeCell ref="T28:U28"/>
    <mergeCell ref="T29:U29"/>
    <mergeCell ref="R9:U9"/>
    <mergeCell ref="R8:U8"/>
    <mergeCell ref="R7:U7"/>
    <mergeCell ref="R10:U10"/>
    <mergeCell ref="D3:D4"/>
    <mergeCell ref="V25:Y25"/>
    <mergeCell ref="V26:Y26"/>
    <mergeCell ref="V27:Y27"/>
    <mergeCell ref="V15:Y15"/>
    <mergeCell ref="N10:Q10"/>
    <mergeCell ref="N7:Q7"/>
    <mergeCell ref="N9:Q9"/>
    <mergeCell ref="N8:Q8"/>
    <mergeCell ref="E26:G26"/>
    <mergeCell ref="E27:G27"/>
    <mergeCell ref="E3:G4"/>
    <mergeCell ref="E5:G5"/>
    <mergeCell ref="E8:G8"/>
    <mergeCell ref="E7:G7"/>
    <mergeCell ref="E6:G6"/>
    <mergeCell ref="E9:G9"/>
    <mergeCell ref="E10:G10"/>
    <mergeCell ref="E11:G11"/>
    <mergeCell ref="E12:G12"/>
  </mergeCells>
  <pageMargins left="0.7" right="0.7" top="0.75" bottom="0.75" header="0.3" footer="0.3"/>
  <ignoredErrors>
    <ignoredError sqref="E9:G10 F8:G8 E12:G40 F11:G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Z42"/>
  <sheetViews>
    <sheetView showRowColHeaders="0" zoomScale="90" zoomScaleNormal="90" workbookViewId="0"/>
  </sheetViews>
  <sheetFormatPr defaultColWidth="9.15625" defaultRowHeight="14.4" x14ac:dyDescent="0.55000000000000004"/>
  <cols>
    <col min="1" max="1" width="2.83984375" style="4" customWidth="1"/>
    <col min="2" max="2" width="8" style="4" customWidth="1"/>
    <col min="3" max="10" width="9.15625" style="4" customWidth="1"/>
    <col min="11" max="11" width="9.15625" style="35" customWidth="1"/>
    <col min="12" max="16" width="9.15625" style="4" customWidth="1"/>
    <col min="17" max="17" width="6.68359375" style="4" customWidth="1"/>
    <col min="18" max="18" width="8.83984375" style="4" customWidth="1"/>
    <col min="19" max="20" width="9.15625" style="4" customWidth="1"/>
    <col min="21" max="21" width="3" style="4" customWidth="1"/>
    <col min="22" max="16384" width="9.15625" style="4"/>
  </cols>
  <sheetData>
    <row r="1" spans="1:26" ht="33" customHeight="1" x14ac:dyDescent="0.95">
      <c r="A1" s="49"/>
      <c r="B1" s="33" t="s">
        <v>16</v>
      </c>
      <c r="C1" s="49"/>
      <c r="D1" s="49"/>
      <c r="E1" s="49"/>
      <c r="F1" s="49"/>
      <c r="G1" s="49"/>
      <c r="H1" s="49"/>
      <c r="I1" s="49"/>
    </row>
    <row r="2" spans="1:26" ht="17.25" customHeight="1" x14ac:dyDescent="1.1000000000000001">
      <c r="A2" s="49"/>
      <c r="B2" s="49"/>
      <c r="C2" s="50"/>
      <c r="D2" s="50"/>
      <c r="E2" s="49"/>
      <c r="F2" s="49"/>
      <c r="H2" s="55" t="s">
        <v>6</v>
      </c>
      <c r="I2" s="55" t="s">
        <v>7</v>
      </c>
      <c r="K2" s="4"/>
      <c r="L2" s="55" t="s">
        <v>6</v>
      </c>
      <c r="M2" s="55" t="s">
        <v>7</v>
      </c>
    </row>
    <row r="3" spans="1:26" ht="31.2" x14ac:dyDescent="1.1000000000000001">
      <c r="A3" s="49"/>
      <c r="B3" s="51"/>
      <c r="C3" s="51"/>
      <c r="D3" s="51"/>
      <c r="E3" s="49"/>
      <c r="F3" s="49"/>
      <c r="G3" s="56" t="s">
        <v>31</v>
      </c>
      <c r="H3" s="5">
        <f>SLOPE(C7:C41,B7:B41)</f>
        <v>-5.290909090909091</v>
      </c>
      <c r="I3" s="6">
        <f>INTERCEPT(C7:C42,B7:B42)</f>
        <v>348.29090909090911</v>
      </c>
      <c r="K3" s="56" t="s">
        <v>32</v>
      </c>
      <c r="L3" s="5">
        <f>SLOPE(K7:K41,B7:B41)</f>
        <v>-4.208333333333333</v>
      </c>
      <c r="M3" s="6">
        <f>INTERCEPT(K7:K42,B7:B42)</f>
        <v>354.375</v>
      </c>
      <c r="Z3" s="37"/>
    </row>
    <row r="4" spans="1:26" ht="15" customHeight="1" thickBot="1" x14ac:dyDescent="1.1499999999999999">
      <c r="A4" s="49"/>
      <c r="B4" s="51"/>
      <c r="C4" s="51"/>
      <c r="D4" s="51"/>
      <c r="E4" s="49"/>
      <c r="F4" s="49"/>
      <c r="G4" s="49"/>
      <c r="H4" s="49"/>
      <c r="I4" s="52"/>
      <c r="J4" s="53"/>
      <c r="K4" s="54"/>
    </row>
    <row r="5" spans="1:26" ht="24.75" customHeight="1" x14ac:dyDescent="0.55000000000000004">
      <c r="B5" s="145" t="s">
        <v>28</v>
      </c>
      <c r="C5" s="141" t="s">
        <v>2</v>
      </c>
      <c r="D5" s="136" t="s">
        <v>8</v>
      </c>
      <c r="E5" s="136" t="s">
        <v>0</v>
      </c>
      <c r="F5" s="136" t="s">
        <v>30</v>
      </c>
      <c r="G5" s="136" t="s">
        <v>1</v>
      </c>
      <c r="H5" s="143" t="s">
        <v>3</v>
      </c>
      <c r="I5" s="136" t="s">
        <v>4</v>
      </c>
      <c r="J5" s="139" t="s">
        <v>5</v>
      </c>
      <c r="K5" s="141" t="s">
        <v>23</v>
      </c>
      <c r="L5" s="136" t="s">
        <v>26</v>
      </c>
      <c r="M5" s="136" t="s">
        <v>0</v>
      </c>
      <c r="N5" s="136" t="s">
        <v>30</v>
      </c>
      <c r="O5" s="136" t="s">
        <v>1</v>
      </c>
      <c r="P5" s="137" t="s">
        <v>3</v>
      </c>
    </row>
    <row r="6" spans="1:26" ht="24.75" customHeight="1" thickBot="1" x14ac:dyDescent="0.6">
      <c r="B6" s="146"/>
      <c r="C6" s="142"/>
      <c r="D6" s="77"/>
      <c r="E6" s="77"/>
      <c r="F6" s="77"/>
      <c r="G6" s="77"/>
      <c r="H6" s="144"/>
      <c r="I6" s="77"/>
      <c r="J6" s="140"/>
      <c r="K6" s="142"/>
      <c r="L6" s="77"/>
      <c r="M6" s="77"/>
      <c r="N6" s="77"/>
      <c r="O6" s="77"/>
      <c r="P6" s="138"/>
    </row>
    <row r="7" spans="1:26" ht="19.5" customHeight="1" x14ac:dyDescent="0.55000000000000004">
      <c r="B7" s="7">
        <f>IF('Data and graph'!B5="","",'Data and graph'!B5)</f>
        <v>1</v>
      </c>
      <c r="C7" s="8">
        <f>IF(B7="","",'Data and graph'!D5)</f>
        <v>322</v>
      </c>
      <c r="D7" s="9">
        <f t="shared" ref="D7:D42" si="0">IF(C7="","",$H$3*B7+$I$3)</f>
        <v>343</v>
      </c>
      <c r="E7" s="9">
        <f>IF(B7="","",C7-D7)</f>
        <v>-21</v>
      </c>
      <c r="F7" s="9">
        <f>IF(B7="","",E7^2)</f>
        <v>441</v>
      </c>
      <c r="G7" s="9"/>
      <c r="H7" s="10"/>
      <c r="I7" s="11"/>
      <c r="J7" s="12"/>
      <c r="K7" s="13"/>
      <c r="L7" s="11"/>
      <c r="M7" s="11"/>
      <c r="N7" s="11"/>
      <c r="O7" s="11"/>
      <c r="P7" s="12"/>
    </row>
    <row r="8" spans="1:26" x14ac:dyDescent="0.55000000000000004">
      <c r="B8" s="14">
        <f>IF('Data and graph'!B6="","",'Data and graph'!B6)</f>
        <v>2</v>
      </c>
      <c r="C8" s="15">
        <f>IF(B8="","",'Data and graph'!D6)</f>
        <v>314</v>
      </c>
      <c r="D8" s="16">
        <f t="shared" si="0"/>
        <v>337.70909090909095</v>
      </c>
      <c r="E8" s="16">
        <f t="shared" ref="E8:E29" si="1">IF(B8="","",C8-D8)</f>
        <v>-23.709090909090946</v>
      </c>
      <c r="F8" s="16">
        <f t="shared" ref="F8:F29" si="2">IF(B8="","",E8^2)</f>
        <v>562.12099173553895</v>
      </c>
      <c r="G8" s="16">
        <f>IF(B8="","",C8-C7)</f>
        <v>-8</v>
      </c>
      <c r="H8" s="17">
        <f>IF(B8="","",G8/C7)</f>
        <v>-2.4844720496894408E-2</v>
      </c>
      <c r="I8" s="18"/>
      <c r="J8" s="19"/>
      <c r="K8" s="20"/>
      <c r="L8" s="18"/>
      <c r="M8" s="18"/>
      <c r="N8" s="18"/>
      <c r="O8" s="18"/>
      <c r="P8" s="19"/>
    </row>
    <row r="9" spans="1:26" ht="18" customHeight="1" x14ac:dyDescent="0.55000000000000004">
      <c r="B9" s="14">
        <f>IF('Data and graph'!B7="","",'Data and graph'!B7)</f>
        <v>3</v>
      </c>
      <c r="C9" s="15">
        <f>IF(B9="","",'Data and graph'!D7)</f>
        <v>354</v>
      </c>
      <c r="D9" s="16">
        <f t="shared" si="0"/>
        <v>332.41818181818184</v>
      </c>
      <c r="E9" s="16">
        <f t="shared" si="1"/>
        <v>21.581818181818164</v>
      </c>
      <c r="F9" s="16">
        <f t="shared" si="2"/>
        <v>465.77487603305707</v>
      </c>
      <c r="G9" s="16">
        <f t="shared" ref="G9:G29" si="3">IF(B9="","",C9-C8)</f>
        <v>40</v>
      </c>
      <c r="H9" s="17">
        <f t="shared" ref="H9:H29" si="4">IF(B9="","",G9/C8)</f>
        <v>0.12738853503184713</v>
      </c>
      <c r="I9" s="18"/>
      <c r="J9" s="21"/>
      <c r="K9" s="22"/>
      <c r="L9" s="23"/>
      <c r="M9" s="23"/>
      <c r="N9" s="23"/>
      <c r="O9" s="18"/>
      <c r="P9" s="21"/>
    </row>
    <row r="10" spans="1:26" x14ac:dyDescent="0.55000000000000004">
      <c r="B10" s="14">
        <f>IF('Data and graph'!B8="","",'Data and graph'!B8)</f>
        <v>4</v>
      </c>
      <c r="C10" s="15">
        <f>IF(B10="","",'Data and graph'!D8)</f>
        <v>357</v>
      </c>
      <c r="D10" s="16">
        <f t="shared" si="0"/>
        <v>327.12727272727273</v>
      </c>
      <c r="E10" s="16">
        <f>IF(B10="","",C10-D10)</f>
        <v>29.872727272727275</v>
      </c>
      <c r="F10" s="16">
        <f>IF(B10="","",E10^2)</f>
        <v>892.37983471074392</v>
      </c>
      <c r="G10" s="16">
        <f>IF(B10="","",C10-C9)</f>
        <v>3</v>
      </c>
      <c r="H10" s="17">
        <f>IF(B10="","",G10/C9)</f>
        <v>8.4745762711864406E-3</v>
      </c>
      <c r="I10" s="17">
        <f>IF(G10="","",SUM(H8:H10)/3)</f>
        <v>3.7006130268713057E-2</v>
      </c>
      <c r="J10" s="24"/>
      <c r="K10" s="25">
        <f>IF(C10="","",SUM(C7:C10)/4)</f>
        <v>336.75</v>
      </c>
      <c r="L10" s="16">
        <f t="shared" ref="L10:L42" si="5">IF(K10="","",$H$3*B10+$I$3)</f>
        <v>327.12727272727273</v>
      </c>
      <c r="M10" s="16">
        <f>IF(B10="","",K10-L10)</f>
        <v>9.6227272727272748</v>
      </c>
      <c r="N10" s="16">
        <f>IF(B10="","",M10^2)</f>
        <v>92.596880165289292</v>
      </c>
      <c r="O10" s="23"/>
      <c r="P10" s="21"/>
    </row>
    <row r="11" spans="1:26" x14ac:dyDescent="0.55000000000000004">
      <c r="B11" s="14">
        <f>IF('Data and graph'!B9="","",'Data and graph'!B9)</f>
        <v>5</v>
      </c>
      <c r="C11" s="15">
        <f>IF(B11="","",'Data and graph'!D9)</f>
        <v>333</v>
      </c>
      <c r="D11" s="16">
        <f t="shared" si="0"/>
        <v>321.83636363636367</v>
      </c>
      <c r="E11" s="16">
        <f t="shared" si="1"/>
        <v>11.163636363636328</v>
      </c>
      <c r="F11" s="16">
        <f t="shared" si="2"/>
        <v>124.62677685950335</v>
      </c>
      <c r="G11" s="16">
        <f t="shared" si="3"/>
        <v>-24</v>
      </c>
      <c r="H11" s="17">
        <f t="shared" si="4"/>
        <v>-6.7226890756302518E-2</v>
      </c>
      <c r="I11" s="17">
        <f t="shared" ref="I11:I28" si="6">IF(G11="","",SUM(H9:H11)/3)</f>
        <v>2.2878740182243687E-2</v>
      </c>
      <c r="J11" s="26">
        <f>IF(G11="","",SUM(H8:H11)/4)</f>
        <v>1.0947875012459165E-2</v>
      </c>
      <c r="K11" s="25">
        <f t="shared" ref="K11:K42" si="7">IF(C11="","",SUM(C8:C11)/4)</f>
        <v>339.5</v>
      </c>
      <c r="L11" s="16">
        <f t="shared" si="5"/>
        <v>321.83636363636367</v>
      </c>
      <c r="M11" s="16">
        <f t="shared" ref="M11:M42" si="8">IF(B11="","",K11-L11)</f>
        <v>17.663636363636328</v>
      </c>
      <c r="N11" s="16">
        <f t="shared" ref="N11:N42" si="9">IF(B11="","",M11^2)</f>
        <v>312.00404958677564</v>
      </c>
      <c r="O11" s="16">
        <f>IF(B11="","",K11-K10)</f>
        <v>2.75</v>
      </c>
      <c r="P11" s="26">
        <f>IF(B11="","",O11/K10)</f>
        <v>8.1662954714179659E-3</v>
      </c>
    </row>
    <row r="12" spans="1:26" ht="15" customHeight="1" x14ac:dyDescent="0.55000000000000004">
      <c r="B12" s="14">
        <f>IF('Data and graph'!B10="","",'Data and graph'!B10)</f>
        <v>6</v>
      </c>
      <c r="C12" s="15">
        <f>IF(B12="","",'Data and graph'!D10)</f>
        <v>269</v>
      </c>
      <c r="D12" s="16">
        <f t="shared" si="0"/>
        <v>316.54545454545456</v>
      </c>
      <c r="E12" s="16">
        <f t="shared" si="1"/>
        <v>-47.545454545454561</v>
      </c>
      <c r="F12" s="16">
        <f t="shared" si="2"/>
        <v>2260.5702479338856</v>
      </c>
      <c r="G12" s="16">
        <f t="shared" si="3"/>
        <v>-64</v>
      </c>
      <c r="H12" s="17">
        <f t="shared" si="4"/>
        <v>-0.19219219219219219</v>
      </c>
      <c r="I12" s="17">
        <f t="shared" si="6"/>
        <v>-8.3648168892436092E-2</v>
      </c>
      <c r="J12" s="26">
        <f t="shared" ref="J12:J29" si="10">IF(G12="","",SUM(H9:H12)/4)</f>
        <v>-3.0888992911365282E-2</v>
      </c>
      <c r="K12" s="25">
        <f t="shared" si="7"/>
        <v>328.25</v>
      </c>
      <c r="L12" s="16">
        <f t="shared" si="5"/>
        <v>316.54545454545456</v>
      </c>
      <c r="M12" s="16">
        <f t="shared" si="8"/>
        <v>11.704545454545439</v>
      </c>
      <c r="N12" s="16">
        <f t="shared" si="9"/>
        <v>136.99638429752031</v>
      </c>
      <c r="O12" s="16">
        <f t="shared" ref="O12:O42" si="11">IF(B12="","",K12-K11)</f>
        <v>-11.25</v>
      </c>
      <c r="P12" s="26">
        <f t="shared" ref="P12:P42" si="12">IF(B12="","",O12/K11)</f>
        <v>-3.3136966126656849E-2</v>
      </c>
    </row>
    <row r="13" spans="1:26" x14ac:dyDescent="0.55000000000000004">
      <c r="B13" s="14">
        <f>IF('Data and graph'!B11="","",'Data and graph'!B11)</f>
        <v>7</v>
      </c>
      <c r="C13" s="15">
        <f>IF(B13="","",'Data and graph'!D11)</f>
        <v>323</v>
      </c>
      <c r="D13" s="16">
        <f t="shared" si="0"/>
        <v>311.25454545454545</v>
      </c>
      <c r="E13" s="16">
        <f t="shared" si="1"/>
        <v>11.74545454545455</v>
      </c>
      <c r="F13" s="16">
        <f t="shared" si="2"/>
        <v>137.95570247933895</v>
      </c>
      <c r="G13" s="16">
        <f t="shared" si="3"/>
        <v>54</v>
      </c>
      <c r="H13" s="17">
        <f t="shared" si="4"/>
        <v>0.20074349442379183</v>
      </c>
      <c r="I13" s="17">
        <f t="shared" si="6"/>
        <v>-1.955852950823429E-2</v>
      </c>
      <c r="J13" s="26">
        <f t="shared" si="10"/>
        <v>-1.2550253063379112E-2</v>
      </c>
      <c r="K13" s="25">
        <f t="shared" si="7"/>
        <v>320.5</v>
      </c>
      <c r="L13" s="16">
        <f t="shared" si="5"/>
        <v>311.25454545454545</v>
      </c>
      <c r="M13" s="16">
        <f t="shared" si="8"/>
        <v>9.2454545454545496</v>
      </c>
      <c r="N13" s="16">
        <f t="shared" si="9"/>
        <v>85.478429752066191</v>
      </c>
      <c r="O13" s="16">
        <f t="shared" si="11"/>
        <v>-7.75</v>
      </c>
      <c r="P13" s="26">
        <f t="shared" si="12"/>
        <v>-2.3610053313023609E-2</v>
      </c>
    </row>
    <row r="14" spans="1:26" x14ac:dyDescent="0.55000000000000004">
      <c r="B14" s="14">
        <f>IF('Data and graph'!B12="","",'Data and graph'!B12)</f>
        <v>8</v>
      </c>
      <c r="C14" s="15">
        <f>IF(B14="","",'Data and graph'!D12)</f>
        <v>360</v>
      </c>
      <c r="D14" s="16">
        <f t="shared" si="0"/>
        <v>305.9636363636364</v>
      </c>
      <c r="E14" s="16">
        <f t="shared" si="1"/>
        <v>54.036363636363603</v>
      </c>
      <c r="F14" s="16">
        <f t="shared" si="2"/>
        <v>2919.9285950413187</v>
      </c>
      <c r="G14" s="16">
        <f t="shared" si="3"/>
        <v>37</v>
      </c>
      <c r="H14" s="17">
        <f t="shared" si="4"/>
        <v>0.11455108359133127</v>
      </c>
      <c r="I14" s="17">
        <f t="shared" si="6"/>
        <v>4.103412860764364E-2</v>
      </c>
      <c r="J14" s="26">
        <f t="shared" si="10"/>
        <v>1.3968873766657102E-2</v>
      </c>
      <c r="K14" s="25">
        <f t="shared" si="7"/>
        <v>321.25</v>
      </c>
      <c r="L14" s="16">
        <f t="shared" si="5"/>
        <v>305.9636363636364</v>
      </c>
      <c r="M14" s="16">
        <f t="shared" si="8"/>
        <v>15.286363636363603</v>
      </c>
      <c r="N14" s="16">
        <f t="shared" si="9"/>
        <v>233.67291322313949</v>
      </c>
      <c r="O14" s="16">
        <f t="shared" si="11"/>
        <v>0.75</v>
      </c>
      <c r="P14" s="26">
        <f t="shared" si="12"/>
        <v>2.3400936037441498E-3</v>
      </c>
    </row>
    <row r="15" spans="1:26" x14ac:dyDescent="0.55000000000000004">
      <c r="B15" s="14">
        <f>IF('Data and graph'!B13="","",'Data and graph'!B13)</f>
        <v>9</v>
      </c>
      <c r="C15" s="15">
        <f>IF(B15="","",'Data and graph'!D13)</f>
        <v>250</v>
      </c>
      <c r="D15" s="16">
        <f t="shared" si="0"/>
        <v>300.67272727272729</v>
      </c>
      <c r="E15" s="16">
        <f t="shared" si="1"/>
        <v>-50.672727272727286</v>
      </c>
      <c r="F15" s="16">
        <f t="shared" si="2"/>
        <v>2567.7252892561996</v>
      </c>
      <c r="G15" s="16">
        <f t="shared" si="3"/>
        <v>-110</v>
      </c>
      <c r="H15" s="17">
        <f t="shared" si="4"/>
        <v>-0.30555555555555558</v>
      </c>
      <c r="I15" s="17">
        <f t="shared" si="6"/>
        <v>3.2463408198558454E-3</v>
      </c>
      <c r="J15" s="26">
        <f t="shared" si="10"/>
        <v>-4.5613292433156163E-2</v>
      </c>
      <c r="K15" s="25">
        <f t="shared" si="7"/>
        <v>300.5</v>
      </c>
      <c r="L15" s="16">
        <f t="shared" si="5"/>
        <v>300.67272727272729</v>
      </c>
      <c r="M15" s="16">
        <f t="shared" si="8"/>
        <v>-0.17272727272728616</v>
      </c>
      <c r="N15" s="16">
        <f t="shared" si="9"/>
        <v>2.9834710743806295E-2</v>
      </c>
      <c r="O15" s="16">
        <f t="shared" si="11"/>
        <v>-20.75</v>
      </c>
      <c r="P15" s="26">
        <f t="shared" si="12"/>
        <v>-6.459143968871596E-2</v>
      </c>
    </row>
    <row r="16" spans="1:26" x14ac:dyDescent="0.55000000000000004">
      <c r="B16" s="14">
        <f>IF('Data and graph'!B14="","",'Data and graph'!B14)</f>
        <v>10</v>
      </c>
      <c r="C16" s="15">
        <f>IF(B16="","",'Data and graph'!D14)</f>
        <v>400</v>
      </c>
      <c r="D16" s="16">
        <f t="shared" si="0"/>
        <v>295.38181818181818</v>
      </c>
      <c r="E16" s="16">
        <f t="shared" si="1"/>
        <v>104.61818181818182</v>
      </c>
      <c r="F16" s="16">
        <f t="shared" si="2"/>
        <v>10944.96396694215</v>
      </c>
      <c r="G16" s="16">
        <f t="shared" si="3"/>
        <v>150</v>
      </c>
      <c r="H16" s="17">
        <f t="shared" si="4"/>
        <v>0.6</v>
      </c>
      <c r="I16" s="17">
        <f t="shared" si="6"/>
        <v>0.13633184267859189</v>
      </c>
      <c r="J16" s="26">
        <f t="shared" si="10"/>
        <v>0.15243475561489189</v>
      </c>
      <c r="K16" s="25">
        <f t="shared" si="7"/>
        <v>333.25</v>
      </c>
      <c r="L16" s="16">
        <f t="shared" si="5"/>
        <v>295.38181818181818</v>
      </c>
      <c r="M16" s="16">
        <f t="shared" si="8"/>
        <v>37.868181818181824</v>
      </c>
      <c r="N16" s="16">
        <f t="shared" si="9"/>
        <v>1433.9991942148765</v>
      </c>
      <c r="O16" s="16">
        <f t="shared" si="11"/>
        <v>32.75</v>
      </c>
      <c r="P16" s="26">
        <f t="shared" si="12"/>
        <v>0.10898502495840266</v>
      </c>
    </row>
    <row r="17" spans="2:16" x14ac:dyDescent="0.55000000000000004">
      <c r="B17" s="14">
        <f>IF('Data and graph'!B15="","",'Data and graph'!B15)</f>
        <v>11</v>
      </c>
      <c r="C17" s="15">
        <f>IF(B17="","",'Data and graph'!D15)</f>
        <v>200</v>
      </c>
      <c r="D17" s="16">
        <f t="shared" si="0"/>
        <v>290.09090909090912</v>
      </c>
      <c r="E17" s="16">
        <f t="shared" si="1"/>
        <v>-90.090909090909122</v>
      </c>
      <c r="F17" s="16">
        <f t="shared" si="2"/>
        <v>8116.3719008264516</v>
      </c>
      <c r="G17" s="16">
        <f t="shared" si="3"/>
        <v>-200</v>
      </c>
      <c r="H17" s="17">
        <f t="shared" si="4"/>
        <v>-0.5</v>
      </c>
      <c r="I17" s="17">
        <f t="shared" si="6"/>
        <v>-6.8518518518518534E-2</v>
      </c>
      <c r="J17" s="26">
        <f t="shared" si="10"/>
        <v>-2.2751117991056086E-2</v>
      </c>
      <c r="K17" s="25">
        <f t="shared" si="7"/>
        <v>302.5</v>
      </c>
      <c r="L17" s="16">
        <f t="shared" si="5"/>
        <v>290.09090909090912</v>
      </c>
      <c r="M17" s="16">
        <f t="shared" si="8"/>
        <v>12.409090909090878</v>
      </c>
      <c r="N17" s="16">
        <f t="shared" si="9"/>
        <v>153.98553719008189</v>
      </c>
      <c r="O17" s="16">
        <f t="shared" si="11"/>
        <v>-30.75</v>
      </c>
      <c r="P17" s="26">
        <f t="shared" si="12"/>
        <v>-9.2273068267066771E-2</v>
      </c>
    </row>
    <row r="18" spans="2:16" x14ac:dyDescent="0.55000000000000004">
      <c r="B18" s="14" t="str">
        <f>IF('Data and graph'!B16="","",'Data and graph'!B16)</f>
        <v/>
      </c>
      <c r="C18" s="15" t="str">
        <f>IF(B18="","",'Data and graph'!D16)</f>
        <v/>
      </c>
      <c r="D18" s="16" t="str">
        <f t="shared" si="0"/>
        <v/>
      </c>
      <c r="E18" s="16" t="str">
        <f t="shared" si="1"/>
        <v/>
      </c>
      <c r="F18" s="16" t="str">
        <f t="shared" si="2"/>
        <v/>
      </c>
      <c r="G18" s="16" t="str">
        <f>IF(B18="","",C18-C17)</f>
        <v/>
      </c>
      <c r="H18" s="17" t="str">
        <f>IF(B18="","",G18/C17)</f>
        <v/>
      </c>
      <c r="I18" s="17" t="str">
        <f>IF(G18="","",SUM(H16:H18)/3)</f>
        <v/>
      </c>
      <c r="J18" s="26" t="str">
        <f t="shared" si="10"/>
        <v/>
      </c>
      <c r="K18" s="25" t="str">
        <f t="shared" si="7"/>
        <v/>
      </c>
      <c r="L18" s="16" t="str">
        <f t="shared" si="5"/>
        <v/>
      </c>
      <c r="M18" s="16" t="str">
        <f t="shared" si="8"/>
        <v/>
      </c>
      <c r="N18" s="16" t="str">
        <f t="shared" si="9"/>
        <v/>
      </c>
      <c r="O18" s="16" t="str">
        <f t="shared" si="11"/>
        <v/>
      </c>
      <c r="P18" s="26" t="str">
        <f t="shared" si="12"/>
        <v/>
      </c>
    </row>
    <row r="19" spans="2:16" x14ac:dyDescent="0.55000000000000004">
      <c r="B19" s="14" t="str">
        <f>IF('Data and graph'!B17="","",'Data and graph'!B17)</f>
        <v/>
      </c>
      <c r="C19" s="15" t="str">
        <f>IF(B19="","",'Data and graph'!D17)</f>
        <v/>
      </c>
      <c r="D19" s="16" t="str">
        <f t="shared" si="0"/>
        <v/>
      </c>
      <c r="E19" s="16" t="str">
        <f t="shared" si="1"/>
        <v/>
      </c>
      <c r="F19" s="16" t="str">
        <f t="shared" si="2"/>
        <v/>
      </c>
      <c r="G19" s="16" t="str">
        <f t="shared" si="3"/>
        <v/>
      </c>
      <c r="H19" s="17" t="str">
        <f t="shared" si="4"/>
        <v/>
      </c>
      <c r="I19" s="17" t="str">
        <f>IF(G19="","",SUM(H17:H19)/3)</f>
        <v/>
      </c>
      <c r="J19" s="26" t="str">
        <f>IF(G19="","",SUM(H16:H19)/4)</f>
        <v/>
      </c>
      <c r="K19" s="25" t="str">
        <f t="shared" si="7"/>
        <v/>
      </c>
      <c r="L19" s="16" t="str">
        <f t="shared" si="5"/>
        <v/>
      </c>
      <c r="M19" s="16" t="str">
        <f t="shared" si="8"/>
        <v/>
      </c>
      <c r="N19" s="16" t="str">
        <f t="shared" si="9"/>
        <v/>
      </c>
      <c r="O19" s="16" t="str">
        <f t="shared" si="11"/>
        <v/>
      </c>
      <c r="P19" s="26" t="str">
        <f t="shared" si="12"/>
        <v/>
      </c>
    </row>
    <row r="20" spans="2:16" x14ac:dyDescent="0.55000000000000004">
      <c r="B20" s="14" t="str">
        <f>IF('Data and graph'!B18="","",'Data and graph'!B18)</f>
        <v/>
      </c>
      <c r="C20" s="15" t="str">
        <f>IF(B20="","",'Data and graph'!D18)</f>
        <v/>
      </c>
      <c r="D20" s="16" t="str">
        <f t="shared" si="0"/>
        <v/>
      </c>
      <c r="E20" s="16" t="str">
        <f t="shared" si="1"/>
        <v/>
      </c>
      <c r="F20" s="16" t="str">
        <f t="shared" si="2"/>
        <v/>
      </c>
      <c r="G20" s="16" t="str">
        <f t="shared" si="3"/>
        <v/>
      </c>
      <c r="H20" s="17" t="str">
        <f t="shared" si="4"/>
        <v/>
      </c>
      <c r="I20" s="17" t="str">
        <f>IF(G20="","",SUM(H18:H20)/3)</f>
        <v/>
      </c>
      <c r="J20" s="26" t="str">
        <f t="shared" si="10"/>
        <v/>
      </c>
      <c r="K20" s="25" t="str">
        <f t="shared" si="7"/>
        <v/>
      </c>
      <c r="L20" s="16" t="str">
        <f t="shared" si="5"/>
        <v/>
      </c>
      <c r="M20" s="16" t="str">
        <f t="shared" si="8"/>
        <v/>
      </c>
      <c r="N20" s="16" t="str">
        <f t="shared" si="9"/>
        <v/>
      </c>
      <c r="O20" s="16" t="str">
        <f t="shared" si="11"/>
        <v/>
      </c>
      <c r="P20" s="26" t="str">
        <f t="shared" si="12"/>
        <v/>
      </c>
    </row>
    <row r="21" spans="2:16" x14ac:dyDescent="0.55000000000000004">
      <c r="B21" s="14" t="str">
        <f>IF('Data and graph'!B19="","",'Data and graph'!B19)</f>
        <v/>
      </c>
      <c r="C21" s="15" t="str">
        <f>IF(B21="","",'Data and graph'!D19)</f>
        <v/>
      </c>
      <c r="D21" s="16" t="str">
        <f t="shared" si="0"/>
        <v/>
      </c>
      <c r="E21" s="16" t="str">
        <f t="shared" si="1"/>
        <v/>
      </c>
      <c r="F21" s="16" t="str">
        <f t="shared" si="2"/>
        <v/>
      </c>
      <c r="G21" s="16" t="str">
        <f t="shared" si="3"/>
        <v/>
      </c>
      <c r="H21" s="17" t="str">
        <f t="shared" si="4"/>
        <v/>
      </c>
      <c r="I21" s="17" t="str">
        <f>IF(G21="","",SUM(H19:H21)/3)</f>
        <v/>
      </c>
      <c r="J21" s="26" t="str">
        <f t="shared" si="10"/>
        <v/>
      </c>
      <c r="K21" s="25" t="str">
        <f t="shared" si="7"/>
        <v/>
      </c>
      <c r="L21" s="16" t="str">
        <f t="shared" si="5"/>
        <v/>
      </c>
      <c r="M21" s="16" t="str">
        <f t="shared" si="8"/>
        <v/>
      </c>
      <c r="N21" s="16" t="str">
        <f t="shared" si="9"/>
        <v/>
      </c>
      <c r="O21" s="16" t="str">
        <f t="shared" si="11"/>
        <v/>
      </c>
      <c r="P21" s="26" t="str">
        <f t="shared" si="12"/>
        <v/>
      </c>
    </row>
    <row r="22" spans="2:16" x14ac:dyDescent="0.55000000000000004">
      <c r="B22" s="14" t="str">
        <f>IF('Data and graph'!B20="","",'Data and graph'!B20)</f>
        <v/>
      </c>
      <c r="C22" s="15" t="str">
        <f>IF(B22="","",'Data and graph'!D20)</f>
        <v/>
      </c>
      <c r="D22" s="16" t="str">
        <f t="shared" si="0"/>
        <v/>
      </c>
      <c r="E22" s="16" t="str">
        <f t="shared" si="1"/>
        <v/>
      </c>
      <c r="F22" s="16" t="str">
        <f t="shared" si="2"/>
        <v/>
      </c>
      <c r="G22" s="16" t="str">
        <f t="shared" si="3"/>
        <v/>
      </c>
      <c r="H22" s="17" t="str">
        <f t="shared" si="4"/>
        <v/>
      </c>
      <c r="I22" s="17" t="str">
        <f>IF(G22="","",SUM(H20:H22)/3)</f>
        <v/>
      </c>
      <c r="J22" s="26" t="str">
        <f t="shared" si="10"/>
        <v/>
      </c>
      <c r="K22" s="25" t="str">
        <f t="shared" si="7"/>
        <v/>
      </c>
      <c r="L22" s="16" t="str">
        <f t="shared" si="5"/>
        <v/>
      </c>
      <c r="M22" s="16" t="str">
        <f t="shared" si="8"/>
        <v/>
      </c>
      <c r="N22" s="16" t="str">
        <f t="shared" si="9"/>
        <v/>
      </c>
      <c r="O22" s="16" t="str">
        <f t="shared" si="11"/>
        <v/>
      </c>
      <c r="P22" s="26" t="str">
        <f t="shared" si="12"/>
        <v/>
      </c>
    </row>
    <row r="23" spans="2:16" x14ac:dyDescent="0.55000000000000004">
      <c r="B23" s="14" t="str">
        <f>IF('Data and graph'!B21="","",'Data and graph'!B21)</f>
        <v/>
      </c>
      <c r="C23" s="15" t="str">
        <f>IF(B23="","",'Data and graph'!D21)</f>
        <v/>
      </c>
      <c r="D23" s="16" t="str">
        <f t="shared" si="0"/>
        <v/>
      </c>
      <c r="E23" s="16" t="str">
        <f t="shared" si="1"/>
        <v/>
      </c>
      <c r="F23" s="16" t="str">
        <f t="shared" si="2"/>
        <v/>
      </c>
      <c r="G23" s="16" t="str">
        <f t="shared" si="3"/>
        <v/>
      </c>
      <c r="H23" s="17" t="str">
        <f t="shared" si="4"/>
        <v/>
      </c>
      <c r="I23" s="17" t="str">
        <f t="shared" si="6"/>
        <v/>
      </c>
      <c r="J23" s="26" t="str">
        <f t="shared" si="10"/>
        <v/>
      </c>
      <c r="K23" s="25" t="str">
        <f t="shared" si="7"/>
        <v/>
      </c>
      <c r="L23" s="16" t="str">
        <f t="shared" si="5"/>
        <v/>
      </c>
      <c r="M23" s="16" t="str">
        <f t="shared" si="8"/>
        <v/>
      </c>
      <c r="N23" s="16" t="str">
        <f t="shared" si="9"/>
        <v/>
      </c>
      <c r="O23" s="16" t="str">
        <f t="shared" si="11"/>
        <v/>
      </c>
      <c r="P23" s="26" t="str">
        <f t="shared" si="12"/>
        <v/>
      </c>
    </row>
    <row r="24" spans="2:16" x14ac:dyDescent="0.55000000000000004">
      <c r="B24" s="14" t="str">
        <f>IF('Data and graph'!B22="","",'Data and graph'!B22)</f>
        <v/>
      </c>
      <c r="C24" s="15" t="str">
        <f>IF(B24="","",'Data and graph'!D22)</f>
        <v/>
      </c>
      <c r="D24" s="16" t="str">
        <f t="shared" si="0"/>
        <v/>
      </c>
      <c r="E24" s="16" t="str">
        <f t="shared" si="1"/>
        <v/>
      </c>
      <c r="F24" s="16" t="str">
        <f t="shared" si="2"/>
        <v/>
      </c>
      <c r="G24" s="16" t="str">
        <f t="shared" si="3"/>
        <v/>
      </c>
      <c r="H24" s="17" t="str">
        <f t="shared" si="4"/>
        <v/>
      </c>
      <c r="I24" s="17" t="str">
        <f t="shared" si="6"/>
        <v/>
      </c>
      <c r="J24" s="26" t="str">
        <f t="shared" si="10"/>
        <v/>
      </c>
      <c r="K24" s="25" t="str">
        <f t="shared" si="7"/>
        <v/>
      </c>
      <c r="L24" s="16" t="str">
        <f t="shared" si="5"/>
        <v/>
      </c>
      <c r="M24" s="16" t="str">
        <f t="shared" si="8"/>
        <v/>
      </c>
      <c r="N24" s="16" t="str">
        <f t="shared" si="9"/>
        <v/>
      </c>
      <c r="O24" s="16" t="str">
        <f t="shared" si="11"/>
        <v/>
      </c>
      <c r="P24" s="26" t="str">
        <f t="shared" si="12"/>
        <v/>
      </c>
    </row>
    <row r="25" spans="2:16" x14ac:dyDescent="0.55000000000000004">
      <c r="B25" s="14" t="str">
        <f>IF('Data and graph'!B23="","",'Data and graph'!B23)</f>
        <v/>
      </c>
      <c r="C25" s="15" t="str">
        <f>IF(B25="","",'Data and graph'!D23)</f>
        <v/>
      </c>
      <c r="D25" s="16" t="str">
        <f t="shared" si="0"/>
        <v/>
      </c>
      <c r="E25" s="16" t="str">
        <f t="shared" si="1"/>
        <v/>
      </c>
      <c r="F25" s="16" t="str">
        <f t="shared" si="2"/>
        <v/>
      </c>
      <c r="G25" s="16" t="str">
        <f t="shared" si="3"/>
        <v/>
      </c>
      <c r="H25" s="17" t="str">
        <f t="shared" si="4"/>
        <v/>
      </c>
      <c r="I25" s="17" t="str">
        <f t="shared" si="6"/>
        <v/>
      </c>
      <c r="J25" s="26" t="str">
        <f t="shared" si="10"/>
        <v/>
      </c>
      <c r="K25" s="25" t="str">
        <f t="shared" si="7"/>
        <v/>
      </c>
      <c r="L25" s="16" t="str">
        <f t="shared" si="5"/>
        <v/>
      </c>
      <c r="M25" s="16" t="str">
        <f t="shared" si="8"/>
        <v/>
      </c>
      <c r="N25" s="16" t="str">
        <f t="shared" si="9"/>
        <v/>
      </c>
      <c r="O25" s="16" t="str">
        <f t="shared" si="11"/>
        <v/>
      </c>
      <c r="P25" s="26" t="str">
        <f t="shared" si="12"/>
        <v/>
      </c>
    </row>
    <row r="26" spans="2:16" x14ac:dyDescent="0.55000000000000004">
      <c r="B26" s="14" t="str">
        <f>IF('Data and graph'!B24="","",'Data and graph'!B24)</f>
        <v/>
      </c>
      <c r="C26" s="15" t="str">
        <f>IF(B26="","",'Data and graph'!D24)</f>
        <v/>
      </c>
      <c r="D26" s="16" t="str">
        <f t="shared" si="0"/>
        <v/>
      </c>
      <c r="E26" s="16" t="str">
        <f t="shared" si="1"/>
        <v/>
      </c>
      <c r="F26" s="16" t="str">
        <f t="shared" si="2"/>
        <v/>
      </c>
      <c r="G26" s="16" t="str">
        <f t="shared" si="3"/>
        <v/>
      </c>
      <c r="H26" s="17" t="str">
        <f t="shared" si="4"/>
        <v/>
      </c>
      <c r="I26" s="17" t="str">
        <f t="shared" si="6"/>
        <v/>
      </c>
      <c r="J26" s="26" t="str">
        <f t="shared" si="10"/>
        <v/>
      </c>
      <c r="K26" s="25" t="str">
        <f t="shared" si="7"/>
        <v/>
      </c>
      <c r="L26" s="16" t="str">
        <f t="shared" si="5"/>
        <v/>
      </c>
      <c r="M26" s="16" t="str">
        <f t="shared" si="8"/>
        <v/>
      </c>
      <c r="N26" s="16" t="str">
        <f t="shared" si="9"/>
        <v/>
      </c>
      <c r="O26" s="16" t="str">
        <f t="shared" si="11"/>
        <v/>
      </c>
      <c r="P26" s="26" t="str">
        <f t="shared" si="12"/>
        <v/>
      </c>
    </row>
    <row r="27" spans="2:16" x14ac:dyDescent="0.55000000000000004">
      <c r="B27" s="14" t="str">
        <f>IF('Data and graph'!B25="","",'Data and graph'!B25)</f>
        <v/>
      </c>
      <c r="C27" s="15" t="str">
        <f>IF(B27="","",'Data and graph'!D25)</f>
        <v/>
      </c>
      <c r="D27" s="16" t="str">
        <f t="shared" si="0"/>
        <v/>
      </c>
      <c r="E27" s="16" t="str">
        <f t="shared" si="1"/>
        <v/>
      </c>
      <c r="F27" s="16" t="str">
        <f t="shared" si="2"/>
        <v/>
      </c>
      <c r="G27" s="16" t="str">
        <f t="shared" si="3"/>
        <v/>
      </c>
      <c r="H27" s="17" t="str">
        <f t="shared" si="4"/>
        <v/>
      </c>
      <c r="I27" s="17" t="str">
        <f t="shared" si="6"/>
        <v/>
      </c>
      <c r="J27" s="26" t="str">
        <f t="shared" si="10"/>
        <v/>
      </c>
      <c r="K27" s="25" t="str">
        <f t="shared" si="7"/>
        <v/>
      </c>
      <c r="L27" s="16" t="str">
        <f t="shared" si="5"/>
        <v/>
      </c>
      <c r="M27" s="16" t="str">
        <f t="shared" si="8"/>
        <v/>
      </c>
      <c r="N27" s="16" t="str">
        <f t="shared" si="9"/>
        <v/>
      </c>
      <c r="O27" s="16" t="str">
        <f t="shared" si="11"/>
        <v/>
      </c>
      <c r="P27" s="26" t="str">
        <f t="shared" si="12"/>
        <v/>
      </c>
    </row>
    <row r="28" spans="2:16" x14ac:dyDescent="0.55000000000000004">
      <c r="B28" s="14" t="str">
        <f>IF('Data and graph'!B26="","",'Data and graph'!B26)</f>
        <v/>
      </c>
      <c r="C28" s="15" t="str">
        <f>IF(B28="","",'Data and graph'!D26)</f>
        <v/>
      </c>
      <c r="D28" s="16" t="str">
        <f t="shared" si="0"/>
        <v/>
      </c>
      <c r="E28" s="16" t="str">
        <f t="shared" si="1"/>
        <v/>
      </c>
      <c r="F28" s="16" t="str">
        <f t="shared" si="2"/>
        <v/>
      </c>
      <c r="G28" s="16" t="str">
        <f t="shared" si="3"/>
        <v/>
      </c>
      <c r="H28" s="17" t="str">
        <f t="shared" si="4"/>
        <v/>
      </c>
      <c r="I28" s="17" t="str">
        <f t="shared" si="6"/>
        <v/>
      </c>
      <c r="J28" s="26" t="str">
        <f t="shared" si="10"/>
        <v/>
      </c>
      <c r="K28" s="25" t="str">
        <f t="shared" si="7"/>
        <v/>
      </c>
      <c r="L28" s="16" t="str">
        <f t="shared" si="5"/>
        <v/>
      </c>
      <c r="M28" s="16" t="str">
        <f t="shared" si="8"/>
        <v/>
      </c>
      <c r="N28" s="16" t="str">
        <f t="shared" si="9"/>
        <v/>
      </c>
      <c r="O28" s="16" t="str">
        <f t="shared" si="11"/>
        <v/>
      </c>
      <c r="P28" s="26" t="str">
        <f t="shared" si="12"/>
        <v/>
      </c>
    </row>
    <row r="29" spans="2:16" x14ac:dyDescent="0.55000000000000004">
      <c r="B29" s="14" t="str">
        <f>IF('Data and graph'!B27="","",'Data and graph'!B27)</f>
        <v/>
      </c>
      <c r="C29" s="15" t="str">
        <f>IF(B29="","",'Data and graph'!D27)</f>
        <v/>
      </c>
      <c r="D29" s="16" t="str">
        <f t="shared" si="0"/>
        <v/>
      </c>
      <c r="E29" s="16" t="str">
        <f t="shared" si="1"/>
        <v/>
      </c>
      <c r="F29" s="16" t="str">
        <f t="shared" si="2"/>
        <v/>
      </c>
      <c r="G29" s="16" t="str">
        <f t="shared" si="3"/>
        <v/>
      </c>
      <c r="H29" s="17" t="str">
        <f t="shared" si="4"/>
        <v/>
      </c>
      <c r="I29" s="17" t="str">
        <f>IF(G29="","",SUM(H27:H29)/3)</f>
        <v/>
      </c>
      <c r="J29" s="26" t="str">
        <f t="shared" si="10"/>
        <v/>
      </c>
      <c r="K29" s="25" t="str">
        <f t="shared" si="7"/>
        <v/>
      </c>
      <c r="L29" s="16" t="str">
        <f t="shared" si="5"/>
        <v/>
      </c>
      <c r="M29" s="16" t="str">
        <f t="shared" si="8"/>
        <v/>
      </c>
      <c r="N29" s="16" t="str">
        <f t="shared" si="9"/>
        <v/>
      </c>
      <c r="O29" s="16" t="str">
        <f t="shared" si="11"/>
        <v/>
      </c>
      <c r="P29" s="26" t="str">
        <f t="shared" si="12"/>
        <v/>
      </c>
    </row>
    <row r="30" spans="2:16" x14ac:dyDescent="0.55000000000000004">
      <c r="B30" s="14" t="str">
        <f>IF('Data and graph'!B28="","",'Data and graph'!B28)</f>
        <v/>
      </c>
      <c r="C30" s="15" t="str">
        <f>IF(B30="","",'Data and graph'!D28)</f>
        <v/>
      </c>
      <c r="D30" s="16" t="str">
        <f t="shared" si="0"/>
        <v/>
      </c>
      <c r="E30" s="16" t="str">
        <f t="shared" ref="E30:E42" si="13">IF(B30="","",C30-D30)</f>
        <v/>
      </c>
      <c r="F30" s="16" t="str">
        <f t="shared" ref="F30:F42" si="14">IF(B30="","",E30^2)</f>
        <v/>
      </c>
      <c r="G30" s="16" t="str">
        <f t="shared" ref="G30:G42" si="15">IF(B30="","",C30-C29)</f>
        <v/>
      </c>
      <c r="H30" s="17" t="str">
        <f t="shared" ref="H30:H42" si="16">IF(B30="","",G30/C29)</f>
        <v/>
      </c>
      <c r="I30" s="17" t="str">
        <f t="shared" ref="I30:I42" si="17">IF(G30="","",SUM(H28:H30)/3)</f>
        <v/>
      </c>
      <c r="J30" s="26" t="str">
        <f t="shared" ref="J30:J42" si="18">IF(G30="","",SUM(H27:H30)/4)</f>
        <v/>
      </c>
      <c r="K30" s="25" t="str">
        <f t="shared" si="7"/>
        <v/>
      </c>
      <c r="L30" s="16" t="str">
        <f t="shared" si="5"/>
        <v/>
      </c>
      <c r="M30" s="16" t="str">
        <f t="shared" si="8"/>
        <v/>
      </c>
      <c r="N30" s="16" t="str">
        <f t="shared" si="9"/>
        <v/>
      </c>
      <c r="O30" s="16" t="str">
        <f t="shared" si="11"/>
        <v/>
      </c>
      <c r="P30" s="26" t="str">
        <f t="shared" si="12"/>
        <v/>
      </c>
    </row>
    <row r="31" spans="2:16" x14ac:dyDescent="0.55000000000000004">
      <c r="B31" s="14" t="str">
        <f>IF('Data and graph'!B29="","",'Data and graph'!B29)</f>
        <v/>
      </c>
      <c r="C31" s="15" t="str">
        <f>IF(B31="","",'Data and graph'!D29)</f>
        <v/>
      </c>
      <c r="D31" s="16" t="str">
        <f t="shared" si="0"/>
        <v/>
      </c>
      <c r="E31" s="16" t="str">
        <f t="shared" si="13"/>
        <v/>
      </c>
      <c r="F31" s="16" t="str">
        <f t="shared" si="14"/>
        <v/>
      </c>
      <c r="G31" s="16" t="str">
        <f>IF(B31="","",C31-C30)</f>
        <v/>
      </c>
      <c r="H31" s="17" t="str">
        <f t="shared" si="16"/>
        <v/>
      </c>
      <c r="I31" s="17" t="str">
        <f t="shared" si="17"/>
        <v/>
      </c>
      <c r="J31" s="26" t="str">
        <f t="shared" si="18"/>
        <v/>
      </c>
      <c r="K31" s="25" t="str">
        <f t="shared" si="7"/>
        <v/>
      </c>
      <c r="L31" s="16" t="str">
        <f t="shared" si="5"/>
        <v/>
      </c>
      <c r="M31" s="16" t="str">
        <f t="shared" si="8"/>
        <v/>
      </c>
      <c r="N31" s="16" t="str">
        <f t="shared" si="9"/>
        <v/>
      </c>
      <c r="O31" s="16" t="str">
        <f t="shared" si="11"/>
        <v/>
      </c>
      <c r="P31" s="26" t="str">
        <f t="shared" si="12"/>
        <v/>
      </c>
    </row>
    <row r="32" spans="2:16" x14ac:dyDescent="0.55000000000000004">
      <c r="B32" s="14" t="str">
        <f>IF('Data and graph'!B30="","",'Data and graph'!B30)</f>
        <v/>
      </c>
      <c r="C32" s="15" t="str">
        <f>IF(B32="","",'Data and graph'!D30)</f>
        <v/>
      </c>
      <c r="D32" s="16" t="str">
        <f t="shared" si="0"/>
        <v/>
      </c>
      <c r="E32" s="16" t="str">
        <f t="shared" si="13"/>
        <v/>
      </c>
      <c r="F32" s="16" t="str">
        <f t="shared" si="14"/>
        <v/>
      </c>
      <c r="G32" s="16" t="str">
        <f t="shared" si="15"/>
        <v/>
      </c>
      <c r="H32" s="17" t="str">
        <f t="shared" si="16"/>
        <v/>
      </c>
      <c r="I32" s="17" t="str">
        <f t="shared" si="17"/>
        <v/>
      </c>
      <c r="J32" s="26" t="str">
        <f>IF(G32="","",SUM(H29:H32)/4)</f>
        <v/>
      </c>
      <c r="K32" s="25" t="str">
        <f t="shared" si="7"/>
        <v/>
      </c>
      <c r="L32" s="16" t="str">
        <f t="shared" si="5"/>
        <v/>
      </c>
      <c r="M32" s="16" t="str">
        <f t="shared" si="8"/>
        <v/>
      </c>
      <c r="N32" s="16" t="str">
        <f t="shared" si="9"/>
        <v/>
      </c>
      <c r="O32" s="16" t="str">
        <f t="shared" si="11"/>
        <v/>
      </c>
      <c r="P32" s="26" t="str">
        <f t="shared" si="12"/>
        <v/>
      </c>
    </row>
    <row r="33" spans="2:16" x14ac:dyDescent="0.55000000000000004">
      <c r="B33" s="14" t="str">
        <f>IF('Data and graph'!B31="","",'Data and graph'!B31)</f>
        <v/>
      </c>
      <c r="C33" s="15" t="str">
        <f>IF(B33="","",'Data and graph'!D31)</f>
        <v/>
      </c>
      <c r="D33" s="16" t="str">
        <f t="shared" si="0"/>
        <v/>
      </c>
      <c r="E33" s="16" t="str">
        <f t="shared" si="13"/>
        <v/>
      </c>
      <c r="F33" s="16" t="str">
        <f t="shared" si="14"/>
        <v/>
      </c>
      <c r="G33" s="16" t="str">
        <f t="shared" si="15"/>
        <v/>
      </c>
      <c r="H33" s="17" t="str">
        <f t="shared" si="16"/>
        <v/>
      </c>
      <c r="I33" s="17" t="str">
        <f t="shared" si="17"/>
        <v/>
      </c>
      <c r="J33" s="26" t="str">
        <f t="shared" si="18"/>
        <v/>
      </c>
      <c r="K33" s="25" t="str">
        <f t="shared" si="7"/>
        <v/>
      </c>
      <c r="L33" s="16" t="str">
        <f t="shared" si="5"/>
        <v/>
      </c>
      <c r="M33" s="16" t="str">
        <f t="shared" si="8"/>
        <v/>
      </c>
      <c r="N33" s="16" t="str">
        <f t="shared" si="9"/>
        <v/>
      </c>
      <c r="O33" s="16" t="str">
        <f t="shared" si="11"/>
        <v/>
      </c>
      <c r="P33" s="26" t="str">
        <f t="shared" si="12"/>
        <v/>
      </c>
    </row>
    <row r="34" spans="2:16" x14ac:dyDescent="0.55000000000000004">
      <c r="B34" s="14" t="str">
        <f>IF('Data and graph'!B32="","",'Data and graph'!B32)</f>
        <v/>
      </c>
      <c r="C34" s="15" t="str">
        <f>IF(B34="","",'Data and graph'!D32)</f>
        <v/>
      </c>
      <c r="D34" s="16" t="str">
        <f t="shared" si="0"/>
        <v/>
      </c>
      <c r="E34" s="16" t="str">
        <f t="shared" si="13"/>
        <v/>
      </c>
      <c r="F34" s="16" t="str">
        <f t="shared" si="14"/>
        <v/>
      </c>
      <c r="G34" s="16" t="str">
        <f t="shared" si="15"/>
        <v/>
      </c>
      <c r="H34" s="17" t="str">
        <f t="shared" si="16"/>
        <v/>
      </c>
      <c r="I34" s="17" t="str">
        <f t="shared" si="17"/>
        <v/>
      </c>
      <c r="J34" s="26" t="str">
        <f t="shared" si="18"/>
        <v/>
      </c>
      <c r="K34" s="25" t="str">
        <f t="shared" si="7"/>
        <v/>
      </c>
      <c r="L34" s="16" t="str">
        <f t="shared" si="5"/>
        <v/>
      </c>
      <c r="M34" s="16" t="str">
        <f t="shared" si="8"/>
        <v/>
      </c>
      <c r="N34" s="16" t="str">
        <f t="shared" si="9"/>
        <v/>
      </c>
      <c r="O34" s="16" t="str">
        <f t="shared" si="11"/>
        <v/>
      </c>
      <c r="P34" s="26" t="str">
        <f t="shared" si="12"/>
        <v/>
      </c>
    </row>
    <row r="35" spans="2:16" x14ac:dyDescent="0.55000000000000004">
      <c r="B35" s="14" t="str">
        <f>IF('Data and graph'!B33="","",'Data and graph'!B33)</f>
        <v/>
      </c>
      <c r="C35" s="15" t="str">
        <f>IF(B35="","",'Data and graph'!D33)</f>
        <v/>
      </c>
      <c r="D35" s="16" t="str">
        <f t="shared" si="0"/>
        <v/>
      </c>
      <c r="E35" s="16" t="str">
        <f t="shared" si="13"/>
        <v/>
      </c>
      <c r="F35" s="16" t="str">
        <f t="shared" si="14"/>
        <v/>
      </c>
      <c r="G35" s="16" t="str">
        <f t="shared" si="15"/>
        <v/>
      </c>
      <c r="H35" s="17" t="str">
        <f t="shared" si="16"/>
        <v/>
      </c>
      <c r="I35" s="17" t="str">
        <f t="shared" si="17"/>
        <v/>
      </c>
      <c r="J35" s="26" t="str">
        <f t="shared" si="18"/>
        <v/>
      </c>
      <c r="K35" s="25" t="str">
        <f t="shared" si="7"/>
        <v/>
      </c>
      <c r="L35" s="16" t="str">
        <f t="shared" si="5"/>
        <v/>
      </c>
      <c r="M35" s="16" t="str">
        <f t="shared" si="8"/>
        <v/>
      </c>
      <c r="N35" s="16" t="str">
        <f t="shared" si="9"/>
        <v/>
      </c>
      <c r="O35" s="16" t="str">
        <f t="shared" si="11"/>
        <v/>
      </c>
      <c r="P35" s="26" t="str">
        <f t="shared" si="12"/>
        <v/>
      </c>
    </row>
    <row r="36" spans="2:16" x14ac:dyDescent="0.55000000000000004">
      <c r="B36" s="14" t="str">
        <f>IF('Data and graph'!B34="","",'Data and graph'!B34)</f>
        <v/>
      </c>
      <c r="C36" s="15" t="str">
        <f>IF(B36="","",'Data and graph'!D34)</f>
        <v/>
      </c>
      <c r="D36" s="16" t="str">
        <f t="shared" si="0"/>
        <v/>
      </c>
      <c r="E36" s="16" t="str">
        <f t="shared" si="13"/>
        <v/>
      </c>
      <c r="F36" s="16" t="str">
        <f t="shared" si="14"/>
        <v/>
      </c>
      <c r="G36" s="16" t="str">
        <f t="shared" si="15"/>
        <v/>
      </c>
      <c r="H36" s="17" t="str">
        <f t="shared" si="16"/>
        <v/>
      </c>
      <c r="I36" s="17" t="str">
        <f t="shared" si="17"/>
        <v/>
      </c>
      <c r="J36" s="26" t="str">
        <f t="shared" si="18"/>
        <v/>
      </c>
      <c r="K36" s="25" t="str">
        <f t="shared" si="7"/>
        <v/>
      </c>
      <c r="L36" s="16" t="str">
        <f t="shared" si="5"/>
        <v/>
      </c>
      <c r="M36" s="16" t="str">
        <f t="shared" si="8"/>
        <v/>
      </c>
      <c r="N36" s="16" t="str">
        <f t="shared" si="9"/>
        <v/>
      </c>
      <c r="O36" s="16" t="str">
        <f t="shared" si="11"/>
        <v/>
      </c>
      <c r="P36" s="26" t="str">
        <f t="shared" si="12"/>
        <v/>
      </c>
    </row>
    <row r="37" spans="2:16" x14ac:dyDescent="0.55000000000000004">
      <c r="B37" s="14" t="str">
        <f>IF('Data and graph'!B35="","",'Data and graph'!B35)</f>
        <v/>
      </c>
      <c r="C37" s="15" t="str">
        <f>IF(B37="","",'Data and graph'!D35)</f>
        <v/>
      </c>
      <c r="D37" s="16" t="str">
        <f t="shared" si="0"/>
        <v/>
      </c>
      <c r="E37" s="16" t="str">
        <f t="shared" si="13"/>
        <v/>
      </c>
      <c r="F37" s="16" t="str">
        <f t="shared" si="14"/>
        <v/>
      </c>
      <c r="G37" s="16" t="str">
        <f t="shared" si="15"/>
        <v/>
      </c>
      <c r="H37" s="17" t="str">
        <f t="shared" si="16"/>
        <v/>
      </c>
      <c r="I37" s="17" t="str">
        <f t="shared" si="17"/>
        <v/>
      </c>
      <c r="J37" s="26" t="str">
        <f t="shared" si="18"/>
        <v/>
      </c>
      <c r="K37" s="25" t="str">
        <f t="shared" si="7"/>
        <v/>
      </c>
      <c r="L37" s="16" t="str">
        <f t="shared" si="5"/>
        <v/>
      </c>
      <c r="M37" s="16" t="str">
        <f t="shared" si="8"/>
        <v/>
      </c>
      <c r="N37" s="16" t="str">
        <f t="shared" si="9"/>
        <v/>
      </c>
      <c r="O37" s="16" t="str">
        <f t="shared" si="11"/>
        <v/>
      </c>
      <c r="P37" s="26" t="str">
        <f t="shared" si="12"/>
        <v/>
      </c>
    </row>
    <row r="38" spans="2:16" x14ac:dyDescent="0.55000000000000004">
      <c r="B38" s="14" t="str">
        <f>IF('Data and graph'!B36="","",'Data and graph'!B36)</f>
        <v/>
      </c>
      <c r="C38" s="15" t="str">
        <f>IF(B38="","",'Data and graph'!D36)</f>
        <v/>
      </c>
      <c r="D38" s="16" t="str">
        <f t="shared" si="0"/>
        <v/>
      </c>
      <c r="E38" s="16" t="str">
        <f t="shared" si="13"/>
        <v/>
      </c>
      <c r="F38" s="16" t="str">
        <f t="shared" si="14"/>
        <v/>
      </c>
      <c r="G38" s="16" t="str">
        <f t="shared" si="15"/>
        <v/>
      </c>
      <c r="H38" s="17" t="str">
        <f t="shared" si="16"/>
        <v/>
      </c>
      <c r="I38" s="17" t="str">
        <f t="shared" si="17"/>
        <v/>
      </c>
      <c r="J38" s="26" t="str">
        <f t="shared" si="18"/>
        <v/>
      </c>
      <c r="K38" s="25" t="str">
        <f t="shared" si="7"/>
        <v/>
      </c>
      <c r="L38" s="16" t="str">
        <f t="shared" si="5"/>
        <v/>
      </c>
      <c r="M38" s="16" t="str">
        <f t="shared" si="8"/>
        <v/>
      </c>
      <c r="N38" s="16" t="str">
        <f t="shared" si="9"/>
        <v/>
      </c>
      <c r="O38" s="16" t="str">
        <f t="shared" si="11"/>
        <v/>
      </c>
      <c r="P38" s="26" t="str">
        <f t="shared" si="12"/>
        <v/>
      </c>
    </row>
    <row r="39" spans="2:16" x14ac:dyDescent="0.55000000000000004">
      <c r="B39" s="14" t="str">
        <f>IF('Data and graph'!B37="","",'Data and graph'!B37)</f>
        <v/>
      </c>
      <c r="C39" s="15" t="str">
        <f>IF(B39="","",'Data and graph'!D37)</f>
        <v/>
      </c>
      <c r="D39" s="16" t="str">
        <f t="shared" si="0"/>
        <v/>
      </c>
      <c r="E39" s="16" t="str">
        <f t="shared" si="13"/>
        <v/>
      </c>
      <c r="F39" s="16" t="str">
        <f t="shared" si="14"/>
        <v/>
      </c>
      <c r="G39" s="16" t="str">
        <f t="shared" si="15"/>
        <v/>
      </c>
      <c r="H39" s="17" t="str">
        <f t="shared" si="16"/>
        <v/>
      </c>
      <c r="I39" s="17" t="str">
        <f t="shared" si="17"/>
        <v/>
      </c>
      <c r="J39" s="26" t="str">
        <f t="shared" si="18"/>
        <v/>
      </c>
      <c r="K39" s="25" t="str">
        <f t="shared" si="7"/>
        <v/>
      </c>
      <c r="L39" s="16" t="str">
        <f t="shared" si="5"/>
        <v/>
      </c>
      <c r="M39" s="16" t="str">
        <f t="shared" si="8"/>
        <v/>
      </c>
      <c r="N39" s="16" t="str">
        <f t="shared" si="9"/>
        <v/>
      </c>
      <c r="O39" s="16" t="str">
        <f t="shared" si="11"/>
        <v/>
      </c>
      <c r="P39" s="26" t="str">
        <f t="shared" si="12"/>
        <v/>
      </c>
    </row>
    <row r="40" spans="2:16" x14ac:dyDescent="0.55000000000000004">
      <c r="B40" s="14" t="str">
        <f>IF('Data and graph'!B38="","",'Data and graph'!B38)</f>
        <v/>
      </c>
      <c r="C40" s="15" t="str">
        <f>IF(B40="","",'Data and graph'!D38)</f>
        <v/>
      </c>
      <c r="D40" s="16" t="str">
        <f t="shared" si="0"/>
        <v/>
      </c>
      <c r="E40" s="16" t="str">
        <f t="shared" si="13"/>
        <v/>
      </c>
      <c r="F40" s="16" t="str">
        <f t="shared" si="14"/>
        <v/>
      </c>
      <c r="G40" s="16" t="str">
        <f t="shared" si="15"/>
        <v/>
      </c>
      <c r="H40" s="17" t="str">
        <f t="shared" si="16"/>
        <v/>
      </c>
      <c r="I40" s="17" t="str">
        <f t="shared" si="17"/>
        <v/>
      </c>
      <c r="J40" s="26" t="str">
        <f t="shared" si="18"/>
        <v/>
      </c>
      <c r="K40" s="25" t="str">
        <f t="shared" si="7"/>
        <v/>
      </c>
      <c r="L40" s="16" t="str">
        <f t="shared" si="5"/>
        <v/>
      </c>
      <c r="M40" s="16" t="str">
        <f t="shared" si="8"/>
        <v/>
      </c>
      <c r="N40" s="16" t="str">
        <f t="shared" si="9"/>
        <v/>
      </c>
      <c r="O40" s="16" t="str">
        <f t="shared" si="11"/>
        <v/>
      </c>
      <c r="P40" s="26" t="str">
        <f t="shared" si="12"/>
        <v/>
      </c>
    </row>
    <row r="41" spans="2:16" x14ac:dyDescent="0.55000000000000004">
      <c r="B41" s="14" t="str">
        <f>IF('Data and graph'!B39="","",'Data and graph'!B39)</f>
        <v/>
      </c>
      <c r="C41" s="15" t="str">
        <f>IF(B41="","",'Data and graph'!D39)</f>
        <v/>
      </c>
      <c r="D41" s="16" t="str">
        <f t="shared" si="0"/>
        <v/>
      </c>
      <c r="E41" s="16" t="str">
        <f t="shared" si="13"/>
        <v/>
      </c>
      <c r="F41" s="16" t="str">
        <f t="shared" si="14"/>
        <v/>
      </c>
      <c r="G41" s="16" t="str">
        <f t="shared" si="15"/>
        <v/>
      </c>
      <c r="H41" s="17" t="str">
        <f t="shared" si="16"/>
        <v/>
      </c>
      <c r="I41" s="17" t="str">
        <f t="shared" si="17"/>
        <v/>
      </c>
      <c r="J41" s="26" t="str">
        <f t="shared" si="18"/>
        <v/>
      </c>
      <c r="K41" s="25" t="str">
        <f t="shared" si="7"/>
        <v/>
      </c>
      <c r="L41" s="16" t="str">
        <f t="shared" si="5"/>
        <v/>
      </c>
      <c r="M41" s="16" t="str">
        <f t="shared" si="8"/>
        <v/>
      </c>
      <c r="N41" s="16" t="str">
        <f t="shared" si="9"/>
        <v/>
      </c>
      <c r="O41" s="16" t="str">
        <f t="shared" si="11"/>
        <v/>
      </c>
      <c r="P41" s="26" t="str">
        <f t="shared" si="12"/>
        <v/>
      </c>
    </row>
    <row r="42" spans="2:16" ht="14.7" thickBot="1" x14ac:dyDescent="0.6">
      <c r="B42" s="27" t="str">
        <f>IF('Data and graph'!B40="","",'Data and graph'!B40)</f>
        <v/>
      </c>
      <c r="C42" s="28" t="str">
        <f>IF(B42="","",'Data and graph'!D40)</f>
        <v/>
      </c>
      <c r="D42" s="29" t="str">
        <f t="shared" si="0"/>
        <v/>
      </c>
      <c r="E42" s="29" t="str">
        <f t="shared" si="13"/>
        <v/>
      </c>
      <c r="F42" s="29" t="str">
        <f t="shared" si="14"/>
        <v/>
      </c>
      <c r="G42" s="29" t="str">
        <f t="shared" si="15"/>
        <v/>
      </c>
      <c r="H42" s="30" t="str">
        <f t="shared" si="16"/>
        <v/>
      </c>
      <c r="I42" s="30" t="str">
        <f t="shared" si="17"/>
        <v/>
      </c>
      <c r="J42" s="31" t="str">
        <f t="shared" si="18"/>
        <v/>
      </c>
      <c r="K42" s="32" t="str">
        <f t="shared" si="7"/>
        <v/>
      </c>
      <c r="L42" s="29" t="str">
        <f t="shared" si="5"/>
        <v/>
      </c>
      <c r="M42" s="29" t="str">
        <f t="shared" si="8"/>
        <v/>
      </c>
      <c r="N42" s="29" t="str">
        <f t="shared" si="9"/>
        <v/>
      </c>
      <c r="O42" s="29" t="str">
        <f t="shared" si="11"/>
        <v/>
      </c>
      <c r="P42" s="31" t="str">
        <f t="shared" si="12"/>
        <v/>
      </c>
    </row>
  </sheetData>
  <mergeCells count="15">
    <mergeCell ref="J5:J6"/>
    <mergeCell ref="K5:K6"/>
    <mergeCell ref="H5:H6"/>
    <mergeCell ref="G5:G6"/>
    <mergeCell ref="B5:B6"/>
    <mergeCell ref="F5:F6"/>
    <mergeCell ref="E5:E6"/>
    <mergeCell ref="D5:D6"/>
    <mergeCell ref="C5:C6"/>
    <mergeCell ref="I5:I6"/>
    <mergeCell ref="L5:L6"/>
    <mergeCell ref="M5:M6"/>
    <mergeCell ref="N5:N6"/>
    <mergeCell ref="O5:O6"/>
    <mergeCell ref="P5:P6"/>
  </mergeCells>
  <conditionalFormatting sqref="G7:H7">
    <cfRule type="expression" dxfId="22" priority="37">
      <formula>$T$16=$T$16</formula>
    </cfRule>
  </conditionalFormatting>
  <conditionalFormatting sqref="I7:I9 J7:J10 K7:N9 O7:P10">
    <cfRule type="expression" dxfId="21" priority="39">
      <formula>$T$17=$T$17</formula>
    </cfRule>
  </conditionalFormatting>
  <conditionalFormatting sqref="B7:B42">
    <cfRule type="expression" dxfId="20" priority="30">
      <formula>B7=0</formula>
    </cfRule>
  </conditionalFormatting>
  <conditionalFormatting sqref="C7:C42">
    <cfRule type="expression" dxfId="19" priority="29">
      <formula>B7=0</formula>
    </cfRule>
  </conditionalFormatting>
  <conditionalFormatting sqref="E7:K42 O7:O8">
    <cfRule type="expression" dxfId="18" priority="28">
      <formula>B7=""</formula>
    </cfRule>
  </conditionalFormatting>
  <conditionalFormatting sqref="G7:G42">
    <cfRule type="expression" dxfId="17" priority="27">
      <formula>B7=0</formula>
    </cfRule>
  </conditionalFormatting>
  <conditionalFormatting sqref="F7:F42">
    <cfRule type="expression" dxfId="16" priority="26">
      <formula>B7=""</formula>
    </cfRule>
  </conditionalFormatting>
  <conditionalFormatting sqref="H7:J42 O7:O8">
    <cfRule type="expression" dxfId="15" priority="25">
      <formula>B7=""</formula>
    </cfRule>
  </conditionalFormatting>
  <conditionalFormatting sqref="K7:K9">
    <cfRule type="expression" dxfId="14" priority="22">
      <formula>E7=""</formula>
    </cfRule>
  </conditionalFormatting>
  <conditionalFormatting sqref="L7:L9">
    <cfRule type="expression" dxfId="13" priority="20">
      <formula>I7=""</formula>
    </cfRule>
  </conditionalFormatting>
  <conditionalFormatting sqref="L7:L9">
    <cfRule type="expression" dxfId="12" priority="19">
      <formula>F7=""</formula>
    </cfRule>
  </conditionalFormatting>
  <conditionalFormatting sqref="M7:M9">
    <cfRule type="expression" dxfId="11" priority="17">
      <formula>J7=""</formula>
    </cfRule>
  </conditionalFormatting>
  <conditionalFormatting sqref="M7:M9">
    <cfRule type="expression" dxfId="10" priority="16">
      <formula>G7=""</formula>
    </cfRule>
  </conditionalFormatting>
  <conditionalFormatting sqref="N7:N9">
    <cfRule type="expression" dxfId="9" priority="14">
      <formula>K7=""</formula>
    </cfRule>
  </conditionalFormatting>
  <conditionalFormatting sqref="N7:N9">
    <cfRule type="expression" dxfId="8" priority="13">
      <formula>H7=""</formula>
    </cfRule>
  </conditionalFormatting>
  <conditionalFormatting sqref="P7:P9">
    <cfRule type="expression" dxfId="7" priority="8">
      <formula>M7=""</formula>
    </cfRule>
  </conditionalFormatting>
  <conditionalFormatting sqref="P7:P9">
    <cfRule type="expression" dxfId="6" priority="7">
      <formula>J7=""</formula>
    </cfRule>
  </conditionalFormatting>
  <conditionalFormatting sqref="O10">
    <cfRule type="expression" dxfId="5" priority="51">
      <formula>L9=""</formula>
    </cfRule>
  </conditionalFormatting>
  <conditionalFormatting sqref="O10">
    <cfRule type="expression" dxfId="4" priority="53">
      <formula>I9=""</formula>
    </cfRule>
  </conditionalFormatting>
  <conditionalFormatting sqref="O9">
    <cfRule type="expression" dxfId="3" priority="5">
      <formula>L9=""</formula>
    </cfRule>
  </conditionalFormatting>
  <conditionalFormatting sqref="O9">
    <cfRule type="expression" dxfId="2" priority="4">
      <formula>I9=""</formula>
    </cfRule>
  </conditionalFormatting>
  <conditionalFormatting sqref="P10">
    <cfRule type="expression" dxfId="1" priority="2">
      <formula>M9=""</formula>
    </cfRule>
  </conditionalFormatting>
  <conditionalFormatting sqref="P10">
    <cfRule type="expression" dxfId="0" priority="1">
      <formula>J9=""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Menu</vt:lpstr>
      <vt:lpstr>Intro</vt:lpstr>
      <vt:lpstr>Data and graph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Krogager (EKR - Pers. - TR - KN)</dc:creator>
  <cp:lastModifiedBy>Oliver Storm Pallesen</cp:lastModifiedBy>
  <dcterms:created xsi:type="dcterms:W3CDTF">2011-11-01T12:39:08Z</dcterms:created>
  <dcterms:modified xsi:type="dcterms:W3CDTF">2018-09-08T14:36:20Z</dcterms:modified>
</cp:coreProperties>
</file>