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er\Desktop\Erhvervslearn\"/>
    </mc:Choice>
  </mc:AlternateContent>
  <bookViews>
    <workbookView xWindow="0" yWindow="0" windowWidth="6570" windowHeight="768" activeTab="1"/>
  </bookViews>
  <sheets>
    <sheet name="Menu" sheetId="6" r:id="rId1"/>
    <sheet name="Regnskabsopstilling" sheetId="2" r:id="rId2"/>
    <sheet name="Opgave eksempel" sheetId="5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5" l="1"/>
  <c r="M23" i="5"/>
  <c r="M22" i="5"/>
  <c r="M21" i="5"/>
  <c r="M20" i="5"/>
  <c r="M19" i="5"/>
  <c r="M18" i="5"/>
  <c r="M15" i="5"/>
  <c r="L15" i="5"/>
  <c r="L23" i="5"/>
  <c r="L22" i="5"/>
  <c r="L21" i="5"/>
  <c r="L20" i="5"/>
  <c r="L19" i="5"/>
  <c r="L18" i="5"/>
  <c r="M12" i="5"/>
  <c r="L12" i="5"/>
  <c r="J19" i="5"/>
  <c r="J18" i="5"/>
  <c r="I19" i="5"/>
  <c r="I18" i="5"/>
  <c r="J16" i="5"/>
  <c r="I16" i="5"/>
  <c r="I15" i="5"/>
  <c r="J15" i="5"/>
  <c r="J13" i="5"/>
  <c r="J12" i="5"/>
  <c r="I13" i="5"/>
  <c r="I12" i="5"/>
  <c r="G19" i="5"/>
  <c r="G17" i="5"/>
  <c r="G15" i="5"/>
  <c r="G14" i="5"/>
  <c r="G12" i="5"/>
  <c r="G11" i="5"/>
  <c r="J24" i="5"/>
  <c r="G13" i="5"/>
  <c r="G16" i="5"/>
  <c r="G18" i="5"/>
  <c r="G20" i="5"/>
  <c r="M8" i="2"/>
  <c r="M7" i="2"/>
  <c r="J7" i="2"/>
  <c r="I7" i="2"/>
  <c r="J6" i="2"/>
  <c r="I6" i="2"/>
  <c r="J14" i="2"/>
  <c r="J8" i="2"/>
  <c r="G5" i="2"/>
  <c r="G4" i="2"/>
  <c r="M13" i="5"/>
  <c r="M24" i="5"/>
  <c r="I8" i="2"/>
  <c r="I5" i="2"/>
  <c r="M10" i="2"/>
  <c r="M11" i="2"/>
  <c r="M13" i="2"/>
  <c r="M14" i="2"/>
  <c r="M15" i="2"/>
  <c r="M16" i="2"/>
  <c r="M17" i="2"/>
  <c r="M18" i="2"/>
  <c r="M5" i="2"/>
  <c r="J11" i="2"/>
  <c r="J13" i="2"/>
  <c r="J10" i="2"/>
  <c r="J5" i="2"/>
  <c r="L11" i="2"/>
  <c r="L13" i="2"/>
  <c r="L14" i="2"/>
  <c r="L15" i="2"/>
  <c r="L16" i="2"/>
  <c r="L17" i="2"/>
  <c r="L18" i="2"/>
  <c r="L10" i="2"/>
  <c r="L5" i="2"/>
  <c r="I14" i="2"/>
  <c r="I13" i="2"/>
  <c r="I11" i="2"/>
  <c r="I10" i="2"/>
  <c r="G12" i="2"/>
  <c r="G10" i="2"/>
  <c r="G8" i="2"/>
  <c r="G7" i="2"/>
  <c r="D34" i="2"/>
  <c r="C34" i="2"/>
  <c r="J19" i="2"/>
  <c r="G6" i="2"/>
  <c r="G9" i="2"/>
  <c r="G11" i="2"/>
  <c r="G13" i="2"/>
  <c r="M6" i="2"/>
  <c r="M19" i="2"/>
</calcChain>
</file>

<file path=xl/sharedStrings.xml><?xml version="1.0" encoding="utf-8"?>
<sst xmlns="http://schemas.openxmlformats.org/spreadsheetml/2006/main" count="119" uniqueCount="66">
  <si>
    <t>Omsætning</t>
  </si>
  <si>
    <t>Vareforbrug</t>
  </si>
  <si>
    <t>Bruttofortjeneste</t>
  </si>
  <si>
    <t>Indtjeningsbidrag</t>
  </si>
  <si>
    <t>Afskrivninger</t>
  </si>
  <si>
    <t>Resultat før renter</t>
  </si>
  <si>
    <t>Renteomkostninger</t>
  </si>
  <si>
    <t>Resultat</t>
  </si>
  <si>
    <t>Konto nr.</t>
  </si>
  <si>
    <t>Konto navn</t>
  </si>
  <si>
    <t xml:space="preserve">Debet </t>
  </si>
  <si>
    <t>Kredit</t>
  </si>
  <si>
    <t>Varesalg</t>
  </si>
  <si>
    <t>Lokaleomkostninger</t>
  </si>
  <si>
    <t>Kassedifferencer</t>
  </si>
  <si>
    <t>Øvrige omkostninger</t>
  </si>
  <si>
    <t>Lønafregning</t>
  </si>
  <si>
    <t>ATP Bidrag</t>
  </si>
  <si>
    <t>Afskrivninge rpå inventar</t>
  </si>
  <si>
    <t>Renteindtægter</t>
  </si>
  <si>
    <t>Inventar</t>
  </si>
  <si>
    <t>Varelager</t>
  </si>
  <si>
    <t>Varedebitorer</t>
  </si>
  <si>
    <t>Kassen</t>
  </si>
  <si>
    <t>Bank</t>
  </si>
  <si>
    <t xml:space="preserve">Kapitalkonto (Primo) </t>
  </si>
  <si>
    <t>Langfristet lån</t>
  </si>
  <si>
    <t>Kassekredit</t>
  </si>
  <si>
    <t>Varekreditorer</t>
  </si>
  <si>
    <t>Skyldig ATP-bidrag</t>
  </si>
  <si>
    <t>Skyldig AM-bidrag</t>
  </si>
  <si>
    <t>Skyldig A-skat</t>
  </si>
  <si>
    <t>Momsafregning</t>
  </si>
  <si>
    <t>Andre kreditorer</t>
  </si>
  <si>
    <t>Total</t>
  </si>
  <si>
    <t>Dette årsresultat</t>
  </si>
  <si>
    <t>AKTIVER</t>
  </si>
  <si>
    <t>PASSIVER</t>
  </si>
  <si>
    <t>Matrielle anlægsaktiver</t>
  </si>
  <si>
    <t>Likvide beholdninger</t>
  </si>
  <si>
    <t>Omsætningsaktiver</t>
  </si>
  <si>
    <t>Egenkapital</t>
  </si>
  <si>
    <t>Langfristede forpligtelser</t>
  </si>
  <si>
    <t>Kortfristede forpligtelser</t>
  </si>
  <si>
    <t>Salgsfremmede omk.</t>
  </si>
  <si>
    <t>Personale omk.</t>
  </si>
  <si>
    <t>RESULATOPGØRELSE</t>
  </si>
  <si>
    <t>Akk. Afskrivninger</t>
  </si>
  <si>
    <t>Andre eksterne omk.</t>
  </si>
  <si>
    <t>Rente omk.</t>
  </si>
  <si>
    <t>Regnskabsopstilling</t>
  </si>
  <si>
    <t>Bygninger</t>
  </si>
  <si>
    <t>Biler</t>
  </si>
  <si>
    <t>Mellemregning</t>
  </si>
  <si>
    <t>Reserver</t>
  </si>
  <si>
    <t>Ved udgangen af 2013 skal du hjælpe butiksbestyreren med at lave årsregnskab for 2013.</t>
  </si>
  <si>
    <t>(Butikken er den samme som du i starten af året hjalp med at lave budget i den tidligere opgave)</t>
  </si>
  <si>
    <t>Den 31.12.2013 viser bogholderiet for butikken følgende saldi:</t>
  </si>
  <si>
    <t>Debet</t>
  </si>
  <si>
    <t>Salgsfremmende omkostninger</t>
  </si>
  <si>
    <t>Afskrivning på inventar</t>
  </si>
  <si>
    <t>Akk.afskrivninger på inventar</t>
  </si>
  <si>
    <t>Skyldigt AM-bidrag</t>
  </si>
  <si>
    <t>Opgave:</t>
  </si>
  <si>
    <t xml:space="preserve">Det er nu din opgave at opstille et årsregnskab for 2013 ud fra ovenstående saldi. </t>
  </si>
  <si>
    <t>www.erhvervslearn.dk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</si>
</sst>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[$kr-406]\ * #,##0_ ;_ [$kr-406]\ * \-#,##0_ ;_ [$kr-406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36"/>
      <color theme="0"/>
      <name val="Calibri"/>
      <family val="2"/>
      <scheme val="minor"/>
    </font>
    <font>
      <u/>
      <sz val="36"/>
      <color theme="0"/>
      <name val="Arial"/>
      <family val="2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C85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0" borderId="3" xfId="0" applyBorder="1"/>
    <xf numFmtId="3" fontId="0" fillId="2" borderId="2" xfId="0" applyNumberFormat="1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1" xfId="0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0" fillId="4" borderId="1" xfId="0" applyFill="1" applyBorder="1"/>
    <xf numFmtId="3" fontId="0" fillId="4" borderId="2" xfId="0" applyNumberFormat="1" applyFill="1" applyBorder="1"/>
    <xf numFmtId="0" fontId="2" fillId="4" borderId="1" xfId="0" applyFont="1" applyFill="1" applyBorder="1"/>
    <xf numFmtId="3" fontId="2" fillId="4" borderId="2" xfId="0" applyNumberFormat="1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3" borderId="5" xfId="0" applyFill="1" applyBorder="1" applyAlignment="1">
      <alignment horizontal="center"/>
    </xf>
    <xf numFmtId="3" fontId="0" fillId="2" borderId="1" xfId="0" applyNumberFormat="1" applyFill="1" applyBorder="1"/>
    <xf numFmtId="0" fontId="0" fillId="3" borderId="7" xfId="0" applyFill="1" applyBorder="1"/>
    <xf numFmtId="3" fontId="0" fillId="5" borderId="4" xfId="0" applyNumberFormat="1" applyFill="1" applyBorder="1"/>
    <xf numFmtId="164" fontId="2" fillId="5" borderId="5" xfId="1" applyNumberFormat="1" applyFont="1" applyFill="1" applyBorder="1"/>
    <xf numFmtId="164" fontId="2" fillId="5" borderId="7" xfId="1" applyNumberFormat="1" applyFont="1" applyFill="1" applyBorder="1"/>
    <xf numFmtId="0" fontId="0" fillId="2" borderId="1" xfId="0" applyFill="1" applyBorder="1"/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/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/>
    <xf numFmtId="3" fontId="4" fillId="0" borderId="13" xfId="0" applyNumberFormat="1" applyFont="1" applyBorder="1"/>
    <xf numFmtId="1" fontId="4" fillId="0" borderId="14" xfId="0" applyNumberFormat="1" applyFont="1" applyBorder="1" applyAlignment="1">
      <alignment horizontal="center"/>
    </xf>
    <xf numFmtId="3" fontId="4" fillId="0" borderId="15" xfId="0" applyNumberFormat="1" applyFont="1" applyBorder="1"/>
    <xf numFmtId="3" fontId="4" fillId="0" borderId="16" xfId="0" applyNumberFormat="1" applyFont="1" applyBorder="1"/>
    <xf numFmtId="3" fontId="0" fillId="4" borderId="1" xfId="0" applyNumberFormat="1" applyFill="1" applyBorder="1"/>
    <xf numFmtId="0" fontId="0" fillId="6" borderId="0" xfId="0" applyFill="1"/>
    <xf numFmtId="0" fontId="9" fillId="6" borderId="0" xfId="0" applyFont="1" applyFill="1"/>
    <xf numFmtId="3" fontId="0" fillId="6" borderId="0" xfId="0" applyNumberFormat="1" applyFill="1"/>
    <xf numFmtId="0" fontId="0" fillId="6" borderId="0" xfId="0" applyFont="1" applyFill="1" applyAlignment="1">
      <alignment wrapText="1"/>
    </xf>
    <xf numFmtId="0" fontId="8" fillId="6" borderId="0" xfId="0" applyFont="1" applyFill="1"/>
    <xf numFmtId="3" fontId="10" fillId="6" borderId="0" xfId="0" applyNumberFormat="1" applyFont="1" applyFill="1" applyBorder="1" applyAlignment="1">
      <alignment horizontal="left"/>
    </xf>
    <xf numFmtId="164" fontId="0" fillId="2" borderId="1" xfId="1" applyNumberFormat="1" applyFont="1" applyFill="1" applyBorder="1"/>
    <xf numFmtId="165" fontId="6" fillId="6" borderId="0" xfId="2" applyFont="1" applyFill="1" applyAlignment="1" applyProtection="1">
      <alignment horizontal="center"/>
    </xf>
    <xf numFmtId="165" fontId="7" fillId="6" borderId="0" xfId="2" applyFont="1" applyFill="1" applyAlignment="1" applyProtection="1">
      <alignment horizontal="center"/>
    </xf>
    <xf numFmtId="0" fontId="8" fillId="6" borderId="0" xfId="0" applyFont="1" applyFill="1" applyAlignment="1">
      <alignment horizontal="left" wrapText="1"/>
    </xf>
  </cellXfs>
  <cellStyles count="3">
    <cellStyle name="Komma" xfId="1" builtinId="3"/>
    <cellStyle name="Link" xfId="2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bit.ly/erhvervslearn" TargetMode="External"/><Relationship Id="rId7" Type="http://schemas.openxmlformats.org/officeDocument/2006/relationships/hyperlink" Target="http://bit.ly/erhvervslearnlinkedin" TargetMode="External"/><Relationship Id="rId2" Type="http://schemas.openxmlformats.org/officeDocument/2006/relationships/hyperlink" Target="#'Opgave eksempel'!A1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://bit.ly/erhvervslearnyoutube" TargetMode="External"/><Relationship Id="rId4" Type="http://schemas.openxmlformats.org/officeDocument/2006/relationships/image" Target="../media/image2.png"/><Relationship Id="rId9" Type="http://schemas.openxmlformats.org/officeDocument/2006/relationships/hyperlink" Target="#Regnskabsopstilling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95963</xdr:rowOff>
    </xdr:from>
    <xdr:to>
      <xdr:col>33</xdr:col>
      <xdr:colOff>510269</xdr:colOff>
      <xdr:row>21</xdr:row>
      <xdr:rowOff>116203</xdr:rowOff>
    </xdr:to>
    <xdr:grpSp>
      <xdr:nvGrpSpPr>
        <xdr:cNvPr id="2" name="Gruppe 1"/>
        <xdr:cNvGrpSpPr/>
      </xdr:nvGrpSpPr>
      <xdr:grpSpPr>
        <a:xfrm>
          <a:off x="6387194" y="1105613"/>
          <a:ext cx="16125825" cy="9611915"/>
          <a:chOff x="5958569" y="1162763"/>
          <a:chExt cx="14982825" cy="9624298"/>
        </a:xfrm>
      </xdr:grpSpPr>
      <xdr:sp macro="" textlink="">
        <xdr:nvSpPr>
          <xdr:cNvPr id="3" name="Rounded Rectangle 29"/>
          <xdr:cNvSpPr>
            <a:spLocks noChangeAspect="1"/>
          </xdr:cNvSpPr>
        </xdr:nvSpPr>
        <xdr:spPr bwMode="auto">
          <a:xfrm>
            <a:off x="5958569" y="1162763"/>
            <a:ext cx="14982825" cy="7425933"/>
          </a:xfrm>
          <a:prstGeom prst="roundRect">
            <a:avLst>
              <a:gd name="adj" fmla="val 1822"/>
            </a:avLst>
          </a:prstGeom>
          <a:solidFill>
            <a:schemeClr val="bg1"/>
          </a:solidFill>
          <a:ln>
            <a:solidFill>
              <a:schemeClr val="bg1">
                <a:lumMod val="85000"/>
              </a:schemeClr>
            </a:solidFill>
          </a:ln>
          <a:effectLst>
            <a:outerShdw blurRad="50800" dist="50800" dir="5580000" algn="tl" rotWithShape="0">
              <a:srgbClr val="000000">
                <a:alpha val="17000"/>
              </a:srgbClr>
            </a:outerShdw>
          </a:effectLst>
          <a:scene3d>
            <a:camera prst="perspectiveAbove">
              <a:rot lat="21594000" lon="0" rev="0"/>
            </a:camera>
            <a:lightRig rig="threePt" dir="t"/>
          </a:scene3d>
          <a:sp3d>
            <a:bevelT w="165100" prst="coolSlan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>
            <a:sp3d extrusionH="57150" prstMaterial="dkEdge">
              <a:bevelT w="38100" h="38100" prst="convex"/>
              <a:extrusionClr>
                <a:schemeClr val="accent2">
                  <a:lumMod val="60000"/>
                  <a:lumOff val="40000"/>
                </a:schemeClr>
              </a:extrusionClr>
            </a:sp3d>
          </a:bodyPr>
          <a:lstStyle/>
          <a:p>
            <a:pPr algn="ctr"/>
            <a:endParaRPr lang="da-DK" sz="2200" b="0">
              <a:ln w="3175">
                <a:solidFill>
                  <a:srgbClr val="077328">
                    <a:alpha val="53000"/>
                  </a:srgbClr>
                </a:solidFill>
              </a:ln>
              <a:solidFill>
                <a:sysClr val="windowText" lastClr="00000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Source Sans Pro" panose="020B0503030403020204" pitchFamily="34" charset="0"/>
              <a:cs typeface="Iskoola Pota" pitchFamily="18" charset="0"/>
            </a:endParaRPr>
          </a:p>
        </xdr:txBody>
      </xdr:sp>
      <xdr:pic>
        <xdr:nvPicPr>
          <xdr:cNvPr id="4" name="Picture 16" descr="C:\Users\Oliver Storm\Downloads\3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0390" y="9100322"/>
            <a:ext cx="10806538" cy="16867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ounded Rectangle 35">
            <a:hlinkClick xmlns:r="http://schemas.openxmlformats.org/officeDocument/2006/relationships" r:id="rId2"/>
          </xdr:cNvPr>
          <xdr:cNvSpPr/>
        </xdr:nvSpPr>
        <xdr:spPr>
          <a:xfrm>
            <a:off x="14412884" y="3891730"/>
            <a:ext cx="3989276" cy="1517934"/>
          </a:xfrm>
          <a:prstGeom prst="roundRect">
            <a:avLst>
              <a:gd name="adj" fmla="val 2663"/>
            </a:avLst>
          </a:prstGeom>
          <a:solidFill>
            <a:srgbClr val="00B050"/>
          </a:solidFill>
          <a:ln>
            <a:solidFill>
              <a:srgbClr val="00B050"/>
            </a:solidFill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>
            <a:sp3d>
              <a:extrusionClr>
                <a:schemeClr val="accent2">
                  <a:lumMod val="60000"/>
                  <a:lumOff val="40000"/>
                </a:schemeClr>
              </a:extrusionClr>
            </a:sp3d>
          </a:bodyPr>
          <a:lstStyle/>
          <a:p>
            <a:pPr marL="0" indent="0" algn="ctr"/>
            <a:r>
              <a:rPr lang="da-DK" sz="2800" b="0">
                <a:ln w="3175">
                  <a:noFill/>
                </a:ln>
                <a:solidFill>
                  <a:schemeClr val="bg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Source Sans Pro" panose="020B0503030403020204" pitchFamily="34" charset="0"/>
                <a:ea typeface="+mn-ea"/>
                <a:cs typeface="Iskoola Pota" pitchFamily="18" charset="0"/>
              </a:rPr>
              <a:t>Opgave eksempel</a:t>
            </a:r>
          </a:p>
        </xdr:txBody>
      </xdr:sp>
      <xdr:pic>
        <xdr:nvPicPr>
          <xdr:cNvPr id="6" name="Billede 5" descr="C:\Users\Oliver\Downloads\facebook (1).png">
            <a:hlinkClick xmlns:r="http://schemas.openxmlformats.org/officeDocument/2006/relationships" r:id="rId3"/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87357" y="1449159"/>
            <a:ext cx="432035" cy="36059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Billede 6" descr="C:\Users\Oliver\Downloads\youtube.png">
            <a:hlinkClick xmlns:r="http://schemas.openxmlformats.org/officeDocument/2006/relationships" r:id="rId5"/>
          </xdr:cNvPr>
          <xdr:cNvPicPr/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240509" y="1381125"/>
            <a:ext cx="571500" cy="50006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Billede 7" descr="C:\Users\Oliver\Downloads\linkedin_alt.png">
            <a:hlinkClick xmlns:r="http://schemas.openxmlformats.org/officeDocument/2006/relationships" r:id="rId7"/>
          </xdr:cNvPr>
          <xdr:cNvPicPr/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050134" y="1428750"/>
            <a:ext cx="457200" cy="457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329294</xdr:colOff>
      <xdr:row>7</xdr:row>
      <xdr:rowOff>286463</xdr:rowOff>
    </xdr:from>
    <xdr:to>
      <xdr:col>20</xdr:col>
      <xdr:colOff>622401</xdr:colOff>
      <xdr:row>10</xdr:row>
      <xdr:rowOff>287969</xdr:rowOff>
    </xdr:to>
    <xdr:sp macro="" textlink="">
      <xdr:nvSpPr>
        <xdr:cNvPr id="9" name="Rounded Rectangle 35">
          <a:hlinkClick xmlns:r="http://schemas.openxmlformats.org/officeDocument/2006/relationships" r:id="rId9"/>
        </xdr:cNvPr>
        <xdr:cNvSpPr/>
      </xdr:nvSpPr>
      <xdr:spPr>
        <a:xfrm>
          <a:off x="9610454" y="3833573"/>
          <a:ext cx="4270747" cy="1521696"/>
        </a:xfrm>
        <a:prstGeom prst="roundRect">
          <a:avLst>
            <a:gd name="adj" fmla="val 266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0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ource Sans Pro" panose="020B0503030403020204" pitchFamily="34" charset="0"/>
              <a:ea typeface="+mn-ea"/>
              <a:cs typeface="Iskoola Pota" pitchFamily="18" charset="0"/>
            </a:rPr>
            <a:t>Regnskabsopstilling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</xdr:colOff>
      <xdr:row>0</xdr:row>
      <xdr:rowOff>30480</xdr:rowOff>
    </xdr:from>
    <xdr:to>
      <xdr:col>12</xdr:col>
      <xdr:colOff>720090</xdr:colOff>
      <xdr:row>1</xdr:row>
      <xdr:rowOff>121920</xdr:rowOff>
    </xdr:to>
    <xdr:sp macro="" textlink="">
      <xdr:nvSpPr>
        <xdr:cNvPr id="2" name="Right Arrow 4">
          <a:hlinkClick xmlns:r="http://schemas.openxmlformats.org/officeDocument/2006/relationships" r:id="rId1"/>
        </xdr:cNvPr>
        <xdr:cNvSpPr/>
      </xdr:nvSpPr>
      <xdr:spPr>
        <a:xfrm flipH="1">
          <a:off x="10405110" y="30480"/>
          <a:ext cx="716280" cy="384810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1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32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1459230</xdr:colOff>
      <xdr:row>0</xdr:row>
      <xdr:rowOff>114300</xdr:rowOff>
    </xdr:from>
    <xdr:to>
      <xdr:col>12</xdr:col>
      <xdr:colOff>632460</xdr:colOff>
      <xdr:row>2</xdr:row>
      <xdr:rowOff>133350</xdr:rowOff>
    </xdr:to>
    <xdr:sp macro="" textlink="">
      <xdr:nvSpPr>
        <xdr:cNvPr id="2" name="Right Arrow 4">
          <a:hlinkClick xmlns:r="http://schemas.openxmlformats.org/officeDocument/2006/relationships" r:id="rId1"/>
        </xdr:cNvPr>
        <xdr:cNvSpPr/>
      </xdr:nvSpPr>
      <xdr:spPr>
        <a:xfrm flipH="1">
          <a:off x="9829800" y="114300"/>
          <a:ext cx="716280" cy="384810"/>
        </a:xfrm>
        <a:prstGeom prst="rightArrow">
          <a:avLst/>
        </a:prstGeom>
        <a:solidFill>
          <a:schemeClr val="bg1"/>
        </a:solidFill>
        <a:ln w="19050">
          <a:noFill/>
        </a:ln>
        <a:scene3d>
          <a:camera prst="perspectiveAbove"/>
          <a:lightRig rig="threePt" dir="t"/>
        </a:scene3d>
        <a:sp3d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algn="ctr"/>
          <a:r>
            <a:rPr lang="da-DK" sz="1100" b="0">
              <a:ln w="3175">
                <a:noFill/>
              </a:ln>
              <a:solidFill>
                <a:schemeClr val="tx1"/>
              </a:solidFill>
              <a:effectLst/>
              <a:latin typeface="Gill Sans MT" pitchFamily="34" charset="0"/>
              <a:cs typeface="Iskoola Pota" pitchFamily="18" charset="0"/>
            </a:rPr>
            <a:t>Back</a:t>
          </a:r>
          <a:endParaRPr lang="da-DK" sz="3200" b="0">
            <a:ln w="3175">
              <a:noFill/>
            </a:ln>
            <a:solidFill>
              <a:schemeClr val="tx1"/>
            </a:solidFill>
            <a:effectLst/>
            <a:latin typeface="Gill Sans MT" pitchFamily="34" charset="0"/>
            <a:cs typeface="Iskoola Pot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rhvervslearn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3:AC23"/>
  <sheetViews>
    <sheetView showRowColHeaders="0" zoomScale="40" zoomScaleNormal="40" workbookViewId="0">
      <selection activeCell="AN4" sqref="AN4"/>
    </sheetView>
  </sheetViews>
  <sheetFormatPr defaultColWidth="9.15625" defaultRowHeight="40" customHeight="1" x14ac:dyDescent="0.55000000000000004"/>
  <cols>
    <col min="1" max="46" width="9.15625" style="35" customWidth="1"/>
    <col min="47" max="16384" width="9.15625" style="35"/>
  </cols>
  <sheetData>
    <row r="23" spans="15:29" ht="46.2" x14ac:dyDescent="1.65">
      <c r="O23" s="42" t="s">
        <v>65</v>
      </c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</row>
  </sheetData>
  <sheetProtection sheet="1" objects="1" scenarios="1"/>
  <mergeCells count="1">
    <mergeCell ref="O23:AC23"/>
  </mergeCells>
  <hyperlinks>
    <hyperlink ref="O2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F2" sqref="F2"/>
    </sheetView>
  </sheetViews>
  <sheetFormatPr defaultRowHeight="14.4" x14ac:dyDescent="0.55000000000000004"/>
  <cols>
    <col min="1" max="1" width="8.5234375" style="35" customWidth="1"/>
    <col min="2" max="2" width="21.05078125" style="35" customWidth="1"/>
    <col min="3" max="3" width="11.9453125" style="35" customWidth="1"/>
    <col min="4" max="4" width="11.83984375" style="35" customWidth="1"/>
    <col min="5" max="5" width="1.41796875" style="35" customWidth="1"/>
    <col min="6" max="6" width="24.1015625" style="35" bestFit="1" customWidth="1"/>
    <col min="7" max="7" width="8.83984375" style="35"/>
    <col min="8" max="8" width="1" style="35" customWidth="1"/>
    <col min="9" max="9" width="21.83984375" style="35" bestFit="1" customWidth="1"/>
    <col min="10" max="10" width="10.20703125" style="35" customWidth="1"/>
    <col min="11" max="11" width="1.578125" style="35" customWidth="1"/>
    <col min="12" max="12" width="21.3125" style="35" bestFit="1" customWidth="1"/>
    <col min="13" max="13" width="10.47265625" style="35" customWidth="1"/>
    <col min="14" max="16384" width="8.83984375" style="35"/>
  </cols>
  <sheetData>
    <row r="1" spans="1:13" ht="23.1" x14ac:dyDescent="0.85">
      <c r="A1" s="36" t="s">
        <v>50</v>
      </c>
    </row>
    <row r="3" spans="1:13" x14ac:dyDescent="0.55000000000000004">
      <c r="A3" s="1" t="s">
        <v>8</v>
      </c>
      <c r="B3" s="2" t="s">
        <v>9</v>
      </c>
      <c r="C3" s="17" t="s">
        <v>10</v>
      </c>
      <c r="D3" s="3" t="s">
        <v>11</v>
      </c>
      <c r="F3" s="1" t="s">
        <v>46</v>
      </c>
      <c r="G3" s="19"/>
      <c r="I3" s="1" t="s">
        <v>36</v>
      </c>
      <c r="J3" s="19"/>
      <c r="L3" s="1" t="s">
        <v>37</v>
      </c>
      <c r="M3" s="19"/>
    </row>
    <row r="4" spans="1:13" x14ac:dyDescent="0.55000000000000004">
      <c r="A4" s="8">
        <v>1100</v>
      </c>
      <c r="B4" s="6" t="s">
        <v>12</v>
      </c>
      <c r="C4" s="11"/>
      <c r="D4" s="5">
        <v>5780110</v>
      </c>
      <c r="F4" s="11" t="s">
        <v>0</v>
      </c>
      <c r="G4" s="12">
        <f>D4-C4</f>
        <v>5780110</v>
      </c>
      <c r="I4" s="13" t="s">
        <v>38</v>
      </c>
      <c r="J4" s="7"/>
      <c r="L4" s="13" t="s">
        <v>41</v>
      </c>
      <c r="M4" s="7"/>
    </row>
    <row r="5" spans="1:13" x14ac:dyDescent="0.55000000000000004">
      <c r="A5" s="8">
        <v>2100</v>
      </c>
      <c r="B5" s="6" t="s">
        <v>1</v>
      </c>
      <c r="C5" s="18">
        <v>1663098</v>
      </c>
      <c r="D5" s="7"/>
      <c r="F5" s="11" t="s">
        <v>1</v>
      </c>
      <c r="G5" s="12">
        <f>C5-D5</f>
        <v>1663098</v>
      </c>
      <c r="I5" s="11" t="str">
        <f>B17</f>
        <v>Inventar</v>
      </c>
      <c r="J5" s="12">
        <f>C17</f>
        <v>764000</v>
      </c>
      <c r="L5" s="11" t="str">
        <f>B23</f>
        <v xml:space="preserve">Kapitalkonto (Primo) </v>
      </c>
      <c r="M5" s="12">
        <f>D23</f>
        <v>285975</v>
      </c>
    </row>
    <row r="6" spans="1:13" x14ac:dyDescent="0.55000000000000004">
      <c r="A6" s="8">
        <v>3100</v>
      </c>
      <c r="B6" s="6" t="s">
        <v>44</v>
      </c>
      <c r="C6" s="18">
        <v>200080</v>
      </c>
      <c r="D6" s="7"/>
      <c r="F6" s="13" t="s">
        <v>2</v>
      </c>
      <c r="G6" s="14">
        <f>G4-G5</f>
        <v>4117012</v>
      </c>
      <c r="I6" s="11" t="str">
        <f>B15</f>
        <v>Bygninger</v>
      </c>
      <c r="J6" s="12">
        <f>C15</f>
        <v>100000</v>
      </c>
      <c r="L6" s="11" t="s">
        <v>35</v>
      </c>
      <c r="M6" s="12">
        <f>G13</f>
        <v>1161350</v>
      </c>
    </row>
    <row r="7" spans="1:13" x14ac:dyDescent="0.55000000000000004">
      <c r="A7" s="8">
        <v>3200</v>
      </c>
      <c r="B7" s="6" t="s">
        <v>13</v>
      </c>
      <c r="C7" s="18">
        <v>720288</v>
      </c>
      <c r="D7" s="7"/>
      <c r="F7" s="11" t="s">
        <v>48</v>
      </c>
      <c r="G7" s="12">
        <f>C6+C7+C8+C9</f>
        <v>993762</v>
      </c>
      <c r="I7" s="11" t="str">
        <f>B16</f>
        <v>Biler</v>
      </c>
      <c r="J7" s="12">
        <f>C16</f>
        <v>100000</v>
      </c>
      <c r="L7" s="11" t="s">
        <v>54</v>
      </c>
      <c r="M7" s="12">
        <f>D24</f>
        <v>220000</v>
      </c>
    </row>
    <row r="8" spans="1:13" x14ac:dyDescent="0.55000000000000004">
      <c r="A8" s="8">
        <v>3300</v>
      </c>
      <c r="B8" s="6" t="s">
        <v>14</v>
      </c>
      <c r="C8" s="18">
        <v>1389</v>
      </c>
      <c r="D8" s="7"/>
      <c r="F8" s="11" t="s">
        <v>45</v>
      </c>
      <c r="G8" s="12">
        <f>C10+C11</f>
        <v>941800</v>
      </c>
      <c r="I8" s="11" t="str">
        <f>B18</f>
        <v>Akk. Afskrivninger</v>
      </c>
      <c r="J8" s="12">
        <f>-D18</f>
        <v>-378098</v>
      </c>
      <c r="L8" s="11" t="s">
        <v>53</v>
      </c>
      <c r="M8" s="12">
        <f>D25-C25</f>
        <v>-230000</v>
      </c>
    </row>
    <row r="9" spans="1:13" x14ac:dyDescent="0.55000000000000004">
      <c r="A9" s="8">
        <v>3900</v>
      </c>
      <c r="B9" s="6" t="s">
        <v>15</v>
      </c>
      <c r="C9" s="18">
        <v>72005</v>
      </c>
      <c r="D9" s="7"/>
      <c r="F9" s="13" t="s">
        <v>3</v>
      </c>
      <c r="G9" s="14">
        <f>G6-G7-G8</f>
        <v>2181450</v>
      </c>
      <c r="I9" s="13" t="s">
        <v>40</v>
      </c>
      <c r="J9" s="12"/>
      <c r="L9" s="13" t="s">
        <v>42</v>
      </c>
      <c r="M9" s="12"/>
    </row>
    <row r="10" spans="1:13" x14ac:dyDescent="0.55000000000000004">
      <c r="A10" s="8">
        <v>4100</v>
      </c>
      <c r="B10" s="6" t="s">
        <v>16</v>
      </c>
      <c r="C10" s="18">
        <v>927900</v>
      </c>
      <c r="D10" s="7"/>
      <c r="F10" s="11" t="s">
        <v>4</v>
      </c>
      <c r="G10" s="12">
        <f>C12</f>
        <v>912541</v>
      </c>
      <c r="I10" s="11" t="str">
        <f>B19</f>
        <v>Varelager</v>
      </c>
      <c r="J10" s="12">
        <f>C19</f>
        <v>1090776</v>
      </c>
      <c r="L10" s="11" t="str">
        <f>B26</f>
        <v>Langfristet lån</v>
      </c>
      <c r="M10" s="12">
        <f>D26</f>
        <v>287098</v>
      </c>
    </row>
    <row r="11" spans="1:13" x14ac:dyDescent="0.55000000000000004">
      <c r="A11" s="8">
        <v>4200</v>
      </c>
      <c r="B11" s="6" t="s">
        <v>17</v>
      </c>
      <c r="C11" s="18">
        <v>13900</v>
      </c>
      <c r="D11" s="7"/>
      <c r="F11" s="13" t="s">
        <v>5</v>
      </c>
      <c r="G11" s="14">
        <f>G9-G10</f>
        <v>1268909</v>
      </c>
      <c r="I11" s="11" t="str">
        <f>B20</f>
        <v>Varedebitorer</v>
      </c>
      <c r="J11" s="12">
        <f>C20</f>
        <v>10651</v>
      </c>
      <c r="L11" s="11" t="str">
        <f>B27</f>
        <v>Kassekredit</v>
      </c>
      <c r="M11" s="12">
        <f>D27</f>
        <v>11087</v>
      </c>
    </row>
    <row r="12" spans="1:13" x14ac:dyDescent="0.55000000000000004">
      <c r="A12" s="8">
        <v>5200</v>
      </c>
      <c r="B12" s="6" t="s">
        <v>18</v>
      </c>
      <c r="C12" s="18">
        <v>912541</v>
      </c>
      <c r="D12" s="7"/>
      <c r="F12" s="11" t="s">
        <v>49</v>
      </c>
      <c r="G12" s="12">
        <f>C14-D13</f>
        <v>107559</v>
      </c>
      <c r="I12" s="13" t="s">
        <v>39</v>
      </c>
      <c r="J12" s="12"/>
      <c r="L12" s="13" t="s">
        <v>43</v>
      </c>
      <c r="M12" s="12"/>
    </row>
    <row r="13" spans="1:13" x14ac:dyDescent="0.55000000000000004">
      <c r="A13" s="8">
        <v>6100</v>
      </c>
      <c r="B13" s="6" t="s">
        <v>19</v>
      </c>
      <c r="C13" s="11"/>
      <c r="D13" s="5">
        <v>1205</v>
      </c>
      <c r="F13" s="13" t="s">
        <v>7</v>
      </c>
      <c r="G13" s="14">
        <f>G11-G12</f>
        <v>1161350</v>
      </c>
      <c r="I13" s="11" t="str">
        <f>B21</f>
        <v>Kassen</v>
      </c>
      <c r="J13" s="12">
        <f>C21</f>
        <v>10000</v>
      </c>
      <c r="L13" s="11" t="str">
        <f t="shared" ref="L13:L18" si="0">B28</f>
        <v>Varekreditorer</v>
      </c>
      <c r="M13" s="12">
        <f t="shared" ref="M13:M18" si="1">D28</f>
        <v>267098</v>
      </c>
    </row>
    <row r="14" spans="1:13" x14ac:dyDescent="0.55000000000000004">
      <c r="A14" s="8">
        <v>7100</v>
      </c>
      <c r="B14" s="6" t="s">
        <v>6</v>
      </c>
      <c r="C14" s="18">
        <v>108764</v>
      </c>
      <c r="D14" s="7"/>
      <c r="F14" s="11"/>
      <c r="G14" s="7"/>
      <c r="I14" s="11" t="str">
        <f>B22</f>
        <v>Bank</v>
      </c>
      <c r="J14" s="12">
        <f>C22</f>
        <v>560090</v>
      </c>
      <c r="L14" s="11" t="str">
        <f t="shared" si="0"/>
        <v>Skyldig ATP-bidrag</v>
      </c>
      <c r="M14" s="12">
        <f t="shared" si="1"/>
        <v>4675</v>
      </c>
    </row>
    <row r="15" spans="1:13" x14ac:dyDescent="0.55000000000000004">
      <c r="A15" s="8">
        <v>11120</v>
      </c>
      <c r="B15" s="6" t="s">
        <v>51</v>
      </c>
      <c r="C15" s="18">
        <v>100000</v>
      </c>
      <c r="D15" s="7"/>
      <c r="F15" s="11"/>
      <c r="G15" s="7"/>
      <c r="I15" s="11"/>
      <c r="J15" s="7"/>
      <c r="L15" s="11" t="str">
        <f t="shared" si="0"/>
        <v>Skyldig AM-bidrag</v>
      </c>
      <c r="M15" s="12">
        <f t="shared" si="1"/>
        <v>24600</v>
      </c>
    </row>
    <row r="16" spans="1:13" x14ac:dyDescent="0.55000000000000004">
      <c r="A16" s="8">
        <v>11125</v>
      </c>
      <c r="B16" s="6" t="s">
        <v>52</v>
      </c>
      <c r="C16" s="18">
        <v>100000</v>
      </c>
      <c r="D16" s="7"/>
      <c r="F16" s="11"/>
      <c r="G16" s="7"/>
      <c r="I16" s="11"/>
      <c r="J16" s="7"/>
      <c r="L16" s="11" t="str">
        <f t="shared" si="0"/>
        <v>Skyldig A-skat</v>
      </c>
      <c r="M16" s="12">
        <f t="shared" si="1"/>
        <v>65434</v>
      </c>
    </row>
    <row r="17" spans="1:13" x14ac:dyDescent="0.55000000000000004">
      <c r="A17" s="8">
        <v>11130</v>
      </c>
      <c r="B17" s="6" t="s">
        <v>20</v>
      </c>
      <c r="C17" s="18">
        <v>764000</v>
      </c>
      <c r="D17" s="7"/>
      <c r="F17" s="11"/>
      <c r="G17" s="7"/>
      <c r="I17" s="11"/>
      <c r="J17" s="7"/>
      <c r="L17" s="11" t="str">
        <f t="shared" si="0"/>
        <v>Momsafregning</v>
      </c>
      <c r="M17" s="12">
        <f t="shared" si="1"/>
        <v>134202</v>
      </c>
    </row>
    <row r="18" spans="1:13" x14ac:dyDescent="0.55000000000000004">
      <c r="A18" s="8">
        <v>11131</v>
      </c>
      <c r="B18" s="6" t="s">
        <v>47</v>
      </c>
      <c r="C18" s="11"/>
      <c r="D18" s="5">
        <v>378098</v>
      </c>
      <c r="F18" s="11"/>
      <c r="G18" s="7"/>
      <c r="I18" s="11"/>
      <c r="J18" s="7"/>
      <c r="L18" s="11" t="str">
        <f t="shared" si="0"/>
        <v>Andre kreditorer</v>
      </c>
      <c r="M18" s="12">
        <f t="shared" si="1"/>
        <v>25900</v>
      </c>
    </row>
    <row r="19" spans="1:13" x14ac:dyDescent="0.55000000000000004">
      <c r="A19" s="8">
        <v>12110</v>
      </c>
      <c r="B19" s="6" t="s">
        <v>21</v>
      </c>
      <c r="C19" s="18">
        <v>1090776</v>
      </c>
      <c r="D19" s="7"/>
      <c r="F19" s="15"/>
      <c r="G19" s="16"/>
      <c r="I19" s="15" t="s">
        <v>34</v>
      </c>
      <c r="J19" s="20">
        <f>SUM(J5:J14)</f>
        <v>2257419</v>
      </c>
      <c r="L19" s="4" t="s">
        <v>34</v>
      </c>
      <c r="M19" s="20">
        <f>SUM(M5:M18)</f>
        <v>2257419</v>
      </c>
    </row>
    <row r="20" spans="1:13" x14ac:dyDescent="0.55000000000000004">
      <c r="A20" s="8">
        <v>12210</v>
      </c>
      <c r="B20" s="6" t="s">
        <v>22</v>
      </c>
      <c r="C20" s="18">
        <v>10651</v>
      </c>
      <c r="D20" s="7"/>
    </row>
    <row r="21" spans="1:13" x14ac:dyDescent="0.55000000000000004">
      <c r="A21" s="8">
        <v>12310</v>
      </c>
      <c r="B21" s="6" t="s">
        <v>23</v>
      </c>
      <c r="C21" s="18">
        <v>10000</v>
      </c>
      <c r="D21" s="7"/>
    </row>
    <row r="22" spans="1:13" x14ac:dyDescent="0.55000000000000004">
      <c r="A22" s="8">
        <v>12320</v>
      </c>
      <c r="B22" s="6" t="s">
        <v>24</v>
      </c>
      <c r="C22" s="18">
        <v>560090</v>
      </c>
      <c r="D22" s="7"/>
    </row>
    <row r="23" spans="1:13" x14ac:dyDescent="0.55000000000000004">
      <c r="A23" s="8">
        <v>13110</v>
      </c>
      <c r="B23" s="6" t="s">
        <v>25</v>
      </c>
      <c r="C23" s="11"/>
      <c r="D23" s="5">
        <v>285975</v>
      </c>
    </row>
    <row r="24" spans="1:13" x14ac:dyDescent="0.55000000000000004">
      <c r="A24" s="8">
        <v>13115</v>
      </c>
      <c r="B24" s="6" t="s">
        <v>53</v>
      </c>
      <c r="C24" s="23"/>
      <c r="D24" s="5">
        <v>220000</v>
      </c>
    </row>
    <row r="25" spans="1:13" x14ac:dyDescent="0.55000000000000004">
      <c r="A25" s="8">
        <v>13120</v>
      </c>
      <c r="B25" s="6" t="s">
        <v>54</v>
      </c>
      <c r="C25" s="41">
        <v>230000</v>
      </c>
      <c r="D25" s="5"/>
    </row>
    <row r="26" spans="1:13" x14ac:dyDescent="0.55000000000000004">
      <c r="A26" s="8">
        <v>14110</v>
      </c>
      <c r="B26" s="6" t="s">
        <v>26</v>
      </c>
      <c r="C26" s="11"/>
      <c r="D26" s="5">
        <v>287098</v>
      </c>
    </row>
    <row r="27" spans="1:13" x14ac:dyDescent="0.55000000000000004">
      <c r="A27" s="8">
        <v>14210</v>
      </c>
      <c r="B27" s="6" t="s">
        <v>27</v>
      </c>
      <c r="C27" s="11"/>
      <c r="D27" s="5">
        <v>11087</v>
      </c>
    </row>
    <row r="28" spans="1:13" x14ac:dyDescent="0.55000000000000004">
      <c r="A28" s="8">
        <v>14220</v>
      </c>
      <c r="B28" s="6" t="s">
        <v>28</v>
      </c>
      <c r="C28" s="11"/>
      <c r="D28" s="5">
        <v>267098</v>
      </c>
    </row>
    <row r="29" spans="1:13" x14ac:dyDescent="0.55000000000000004">
      <c r="A29" s="8">
        <v>14230</v>
      </c>
      <c r="B29" s="6" t="s">
        <v>29</v>
      </c>
      <c r="C29" s="11"/>
      <c r="D29" s="5">
        <v>4675</v>
      </c>
    </row>
    <row r="30" spans="1:13" x14ac:dyDescent="0.55000000000000004">
      <c r="A30" s="8">
        <v>14240</v>
      </c>
      <c r="B30" s="6" t="s">
        <v>30</v>
      </c>
      <c r="C30" s="11"/>
      <c r="D30" s="5">
        <v>24600</v>
      </c>
    </row>
    <row r="31" spans="1:13" x14ac:dyDescent="0.55000000000000004">
      <c r="A31" s="8">
        <v>14250</v>
      </c>
      <c r="B31" s="6" t="s">
        <v>31</v>
      </c>
      <c r="C31" s="11"/>
      <c r="D31" s="5">
        <v>65434</v>
      </c>
    </row>
    <row r="32" spans="1:13" x14ac:dyDescent="0.55000000000000004">
      <c r="A32" s="8">
        <v>14260</v>
      </c>
      <c r="B32" s="6" t="s">
        <v>32</v>
      </c>
      <c r="C32" s="11"/>
      <c r="D32" s="5">
        <v>134202</v>
      </c>
    </row>
    <row r="33" spans="1:10" x14ac:dyDescent="0.55000000000000004">
      <c r="A33" s="8">
        <v>14290</v>
      </c>
      <c r="B33" s="6" t="s">
        <v>33</v>
      </c>
      <c r="C33" s="11"/>
      <c r="D33" s="5">
        <v>25900</v>
      </c>
      <c r="J33" s="37"/>
    </row>
    <row r="34" spans="1:10" x14ac:dyDescent="0.55000000000000004">
      <c r="A34" s="9" t="s">
        <v>34</v>
      </c>
      <c r="B34" s="10"/>
      <c r="C34" s="21">
        <f>SUM(C4:C33)</f>
        <v>7485482</v>
      </c>
      <c r="D34" s="22">
        <f>SUM(D4:D33)</f>
        <v>7485482</v>
      </c>
    </row>
  </sheetData>
  <conditionalFormatting sqref="J19 M19">
    <cfRule type="expression" dxfId="2" priority="2">
      <formula>$J$19=$M$19</formula>
    </cfRule>
  </conditionalFormatting>
  <conditionalFormatting sqref="C34:D34">
    <cfRule type="expression" dxfId="1" priority="1">
      <formula>$C$34=$D$34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/>
  </sheetViews>
  <sheetFormatPr defaultRowHeight="14.4" x14ac:dyDescent="0.55000000000000004"/>
  <cols>
    <col min="1" max="1" width="8.83984375" style="35"/>
    <col min="2" max="2" width="22.734375" style="35" bestFit="1" customWidth="1"/>
    <col min="3" max="4" width="8.83984375" style="35"/>
    <col min="5" max="5" width="2" style="35" customWidth="1"/>
    <col min="6" max="6" width="17.3671875" style="35" bestFit="1" customWidth="1"/>
    <col min="7" max="7" width="8.83984375" style="35"/>
    <col min="8" max="8" width="2.26171875" style="35" customWidth="1"/>
    <col min="9" max="9" width="24.3125" style="35" bestFit="1" customWidth="1"/>
    <col min="10" max="10" width="8.68359375" style="35" bestFit="1" customWidth="1"/>
    <col min="11" max="11" width="2.89453125" style="35" customWidth="1"/>
    <col min="12" max="12" width="21.3125" style="35" bestFit="1" customWidth="1"/>
    <col min="13" max="16384" width="8.83984375" style="35"/>
  </cols>
  <sheetData>
    <row r="1" spans="1:13" x14ac:dyDescent="0.55000000000000004">
      <c r="A1" s="39" t="s">
        <v>55</v>
      </c>
      <c r="B1" s="39"/>
      <c r="C1" s="39"/>
      <c r="D1" s="39"/>
      <c r="E1" s="39"/>
      <c r="F1" s="39"/>
      <c r="G1" s="39"/>
    </row>
    <row r="2" spans="1:13" x14ac:dyDescent="0.55000000000000004">
      <c r="A2" s="39" t="s">
        <v>56</v>
      </c>
      <c r="B2" s="39"/>
      <c r="C2" s="39"/>
      <c r="D2" s="39"/>
      <c r="E2" s="39"/>
      <c r="F2" s="39"/>
      <c r="G2" s="39"/>
    </row>
    <row r="3" spans="1:13" x14ac:dyDescent="0.55000000000000004">
      <c r="A3" s="39" t="s">
        <v>57</v>
      </c>
    </row>
    <row r="4" spans="1:13" ht="14.7" thickBot="1" x14ac:dyDescent="0.6"/>
    <row r="5" spans="1:13" x14ac:dyDescent="0.55000000000000004">
      <c r="A5" s="24" t="s">
        <v>8</v>
      </c>
      <c r="B5" s="25" t="s">
        <v>9</v>
      </c>
      <c r="C5" s="26" t="s">
        <v>58</v>
      </c>
      <c r="D5" s="27" t="s">
        <v>11</v>
      </c>
      <c r="F5" s="40" t="s">
        <v>63</v>
      </c>
      <c r="G5" s="39"/>
      <c r="H5" s="39"/>
    </row>
    <row r="6" spans="1:13" ht="14.4" customHeight="1" x14ac:dyDescent="0.55000000000000004">
      <c r="A6" s="28">
        <v>1100</v>
      </c>
      <c r="B6" s="29" t="s">
        <v>12</v>
      </c>
      <c r="C6" s="29"/>
      <c r="D6" s="30">
        <v>5780110</v>
      </c>
      <c r="F6" s="44" t="s">
        <v>64</v>
      </c>
      <c r="G6" s="44"/>
      <c r="H6" s="44"/>
    </row>
    <row r="7" spans="1:13" x14ac:dyDescent="0.55000000000000004">
      <c r="A7" s="28">
        <v>2100</v>
      </c>
      <c r="B7" s="29" t="s">
        <v>1</v>
      </c>
      <c r="C7" s="29">
        <v>1663098</v>
      </c>
      <c r="D7" s="30"/>
      <c r="F7" s="44"/>
      <c r="G7" s="44"/>
      <c r="H7" s="44"/>
    </row>
    <row r="8" spans="1:13" x14ac:dyDescent="0.55000000000000004">
      <c r="A8" s="28">
        <v>3100</v>
      </c>
      <c r="B8" s="29" t="s">
        <v>59</v>
      </c>
      <c r="C8" s="29">
        <v>200080</v>
      </c>
      <c r="D8" s="30"/>
      <c r="F8" s="44"/>
      <c r="G8" s="44"/>
      <c r="H8" s="44"/>
    </row>
    <row r="9" spans="1:13" x14ac:dyDescent="0.55000000000000004">
      <c r="A9" s="28">
        <v>3200</v>
      </c>
      <c r="B9" s="29" t="s">
        <v>13</v>
      </c>
      <c r="C9" s="29">
        <v>720288</v>
      </c>
      <c r="D9" s="30"/>
      <c r="F9" s="38"/>
      <c r="G9" s="38"/>
      <c r="H9" s="38"/>
    </row>
    <row r="10" spans="1:13" x14ac:dyDescent="0.55000000000000004">
      <c r="A10" s="28">
        <v>3300</v>
      </c>
      <c r="B10" s="29" t="s">
        <v>14</v>
      </c>
      <c r="C10" s="29">
        <v>1389</v>
      </c>
      <c r="D10" s="30"/>
      <c r="F10" s="1" t="s">
        <v>46</v>
      </c>
      <c r="G10" s="19"/>
      <c r="I10" s="1" t="s">
        <v>36</v>
      </c>
      <c r="J10" s="19"/>
      <c r="L10" s="1" t="s">
        <v>37</v>
      </c>
      <c r="M10" s="19"/>
    </row>
    <row r="11" spans="1:13" x14ac:dyDescent="0.55000000000000004">
      <c r="A11" s="28">
        <v>3900</v>
      </c>
      <c r="B11" s="29" t="s">
        <v>15</v>
      </c>
      <c r="C11" s="29">
        <v>72005</v>
      </c>
      <c r="D11" s="30"/>
      <c r="F11" s="11" t="s">
        <v>0</v>
      </c>
      <c r="G11" s="12">
        <f>D6</f>
        <v>5780110</v>
      </c>
      <c r="I11" s="13" t="s">
        <v>38</v>
      </c>
      <c r="J11" s="7"/>
      <c r="L11" s="13" t="s">
        <v>41</v>
      </c>
      <c r="M11" s="7"/>
    </row>
    <row r="12" spans="1:13" x14ac:dyDescent="0.55000000000000004">
      <c r="A12" s="28">
        <v>4100</v>
      </c>
      <c r="B12" s="29" t="s">
        <v>16</v>
      </c>
      <c r="C12" s="29">
        <v>927900</v>
      </c>
      <c r="D12" s="30"/>
      <c r="F12" s="11" t="s">
        <v>1</v>
      </c>
      <c r="G12" s="12">
        <f>C7</f>
        <v>1663098</v>
      </c>
      <c r="I12" s="34" t="str">
        <f>B17</f>
        <v>Inventar</v>
      </c>
      <c r="J12" s="12">
        <f>C17</f>
        <v>764000</v>
      </c>
      <c r="L12" s="34" t="str">
        <f>B23</f>
        <v xml:space="preserve">Kapitalkonto (Primo) </v>
      </c>
      <c r="M12" s="12">
        <f>D23</f>
        <v>275975</v>
      </c>
    </row>
    <row r="13" spans="1:13" x14ac:dyDescent="0.55000000000000004">
      <c r="A13" s="28">
        <v>4200</v>
      </c>
      <c r="B13" s="29" t="s">
        <v>17</v>
      </c>
      <c r="C13" s="29">
        <v>13900</v>
      </c>
      <c r="D13" s="30"/>
      <c r="F13" s="13" t="s">
        <v>2</v>
      </c>
      <c r="G13" s="14">
        <f>G11-G12</f>
        <v>4117012</v>
      </c>
      <c r="I13" s="34" t="str">
        <f>B18</f>
        <v>Akk.afskrivninger på inventar</v>
      </c>
      <c r="J13" s="12">
        <f>-D18</f>
        <v>-178098</v>
      </c>
      <c r="L13" s="34" t="s">
        <v>35</v>
      </c>
      <c r="M13" s="12">
        <f>G20</f>
        <v>1161350</v>
      </c>
    </row>
    <row r="14" spans="1:13" x14ac:dyDescent="0.55000000000000004">
      <c r="A14" s="28">
        <v>5200</v>
      </c>
      <c r="B14" s="29" t="s">
        <v>60</v>
      </c>
      <c r="C14" s="29">
        <v>912541</v>
      </c>
      <c r="D14" s="30"/>
      <c r="F14" s="11" t="s">
        <v>48</v>
      </c>
      <c r="G14" s="12">
        <f>C8+C9+C10+C11</f>
        <v>993762</v>
      </c>
      <c r="I14" s="13" t="s">
        <v>40</v>
      </c>
      <c r="J14" s="12"/>
      <c r="L14" s="13" t="s">
        <v>42</v>
      </c>
      <c r="M14" s="12"/>
    </row>
    <row r="15" spans="1:13" x14ac:dyDescent="0.55000000000000004">
      <c r="A15" s="28">
        <v>6100</v>
      </c>
      <c r="B15" s="29" t="s">
        <v>19</v>
      </c>
      <c r="C15" s="29"/>
      <c r="D15" s="30">
        <v>1205</v>
      </c>
      <c r="F15" s="11" t="s">
        <v>45</v>
      </c>
      <c r="G15" s="12">
        <f>C12+C13</f>
        <v>941800</v>
      </c>
      <c r="I15" s="34" t="str">
        <f>B19</f>
        <v>Varelager</v>
      </c>
      <c r="J15" s="12">
        <f>C19</f>
        <v>1090776</v>
      </c>
      <c r="L15" s="34" t="str">
        <f>B24</f>
        <v>Langfristet lån</v>
      </c>
      <c r="M15" s="12">
        <f>D24</f>
        <v>287098</v>
      </c>
    </row>
    <row r="16" spans="1:13" x14ac:dyDescent="0.55000000000000004">
      <c r="A16" s="28">
        <v>7100</v>
      </c>
      <c r="B16" s="29" t="s">
        <v>6</v>
      </c>
      <c r="C16" s="29">
        <v>108764</v>
      </c>
      <c r="D16" s="30"/>
      <c r="F16" s="13" t="s">
        <v>3</v>
      </c>
      <c r="G16" s="14">
        <f>G13-G14-G15</f>
        <v>2181450</v>
      </c>
      <c r="I16" s="34" t="str">
        <f>B20</f>
        <v>Varedebitorer</v>
      </c>
      <c r="J16" s="12">
        <f>C20</f>
        <v>10651</v>
      </c>
      <c r="L16" s="34" t="s">
        <v>27</v>
      </c>
      <c r="M16" s="12">
        <f>D25</f>
        <v>11087</v>
      </c>
    </row>
    <row r="17" spans="1:13" x14ac:dyDescent="0.55000000000000004">
      <c r="A17" s="28">
        <v>11130</v>
      </c>
      <c r="B17" s="29" t="s">
        <v>20</v>
      </c>
      <c r="C17" s="29">
        <v>764000</v>
      </c>
      <c r="D17" s="30"/>
      <c r="F17" s="11" t="s">
        <v>4</v>
      </c>
      <c r="G17" s="12">
        <f>C14</f>
        <v>912541</v>
      </c>
      <c r="I17" s="13" t="s">
        <v>39</v>
      </c>
      <c r="J17" s="12"/>
      <c r="L17" s="13" t="s">
        <v>43</v>
      </c>
      <c r="M17" s="12"/>
    </row>
    <row r="18" spans="1:13" x14ac:dyDescent="0.55000000000000004">
      <c r="A18" s="28">
        <v>11131</v>
      </c>
      <c r="B18" s="29" t="s">
        <v>61</v>
      </c>
      <c r="C18" s="29"/>
      <c r="D18" s="30">
        <v>178098</v>
      </c>
      <c r="F18" s="13" t="s">
        <v>5</v>
      </c>
      <c r="G18" s="14">
        <f>G16-G17</f>
        <v>1268909</v>
      </c>
      <c r="I18" s="34" t="str">
        <f>B21</f>
        <v>Kassen</v>
      </c>
      <c r="J18" s="12">
        <f>C21</f>
        <v>10000</v>
      </c>
      <c r="L18" s="34" t="str">
        <f t="shared" ref="L18:L23" si="0">B26</f>
        <v>Varekreditorer</v>
      </c>
      <c r="M18" s="12">
        <f t="shared" ref="M18:M23" si="1">D26</f>
        <v>267098</v>
      </c>
    </row>
    <row r="19" spans="1:13" x14ac:dyDescent="0.55000000000000004">
      <c r="A19" s="28">
        <v>12110</v>
      </c>
      <c r="B19" s="29" t="s">
        <v>21</v>
      </c>
      <c r="C19" s="29">
        <v>1090776</v>
      </c>
      <c r="D19" s="30"/>
      <c r="F19" s="11" t="s">
        <v>49</v>
      </c>
      <c r="G19" s="12">
        <f>C16-D15</f>
        <v>107559</v>
      </c>
      <c r="I19" s="34" t="str">
        <f>B22</f>
        <v>Bank</v>
      </c>
      <c r="J19" s="12">
        <f>C22</f>
        <v>560090</v>
      </c>
      <c r="L19" s="34" t="str">
        <f t="shared" si="0"/>
        <v>Skyldig ATP-bidrag</v>
      </c>
      <c r="M19" s="12">
        <f t="shared" si="1"/>
        <v>4675</v>
      </c>
    </row>
    <row r="20" spans="1:13" x14ac:dyDescent="0.55000000000000004">
      <c r="A20" s="28">
        <v>12210</v>
      </c>
      <c r="B20" s="29" t="s">
        <v>22</v>
      </c>
      <c r="C20" s="29">
        <v>10651</v>
      </c>
      <c r="D20" s="30"/>
      <c r="F20" s="13" t="s">
        <v>7</v>
      </c>
      <c r="G20" s="14">
        <f>G18-G19</f>
        <v>1161350</v>
      </c>
      <c r="I20" s="11"/>
      <c r="J20" s="7"/>
      <c r="L20" s="34" t="str">
        <f t="shared" si="0"/>
        <v>Skyldigt AM-bidrag</v>
      </c>
      <c r="M20" s="12">
        <f t="shared" si="1"/>
        <v>24600</v>
      </c>
    </row>
    <row r="21" spans="1:13" x14ac:dyDescent="0.55000000000000004">
      <c r="A21" s="28">
        <v>12310</v>
      </c>
      <c r="B21" s="29" t="s">
        <v>23</v>
      </c>
      <c r="C21" s="29">
        <v>10000</v>
      </c>
      <c r="D21" s="30"/>
      <c r="F21" s="11"/>
      <c r="G21" s="7"/>
      <c r="I21" s="11"/>
      <c r="J21" s="7"/>
      <c r="L21" s="34" t="str">
        <f t="shared" si="0"/>
        <v>Skyldig A-skat</v>
      </c>
      <c r="M21" s="12">
        <f t="shared" si="1"/>
        <v>65434</v>
      </c>
    </row>
    <row r="22" spans="1:13" x14ac:dyDescent="0.55000000000000004">
      <c r="A22" s="28">
        <v>12320</v>
      </c>
      <c r="B22" s="29" t="s">
        <v>24</v>
      </c>
      <c r="C22" s="29">
        <v>560090</v>
      </c>
      <c r="D22" s="30"/>
      <c r="F22" s="11"/>
      <c r="G22" s="7"/>
      <c r="I22" s="11"/>
      <c r="J22" s="7"/>
      <c r="L22" s="34" t="str">
        <f t="shared" si="0"/>
        <v>Momsafregning</v>
      </c>
      <c r="M22" s="12">
        <f t="shared" si="1"/>
        <v>134202</v>
      </c>
    </row>
    <row r="23" spans="1:13" x14ac:dyDescent="0.55000000000000004">
      <c r="A23" s="28">
        <v>13110</v>
      </c>
      <c r="B23" s="29" t="s">
        <v>25</v>
      </c>
      <c r="C23" s="29"/>
      <c r="D23" s="30">
        <v>275975</v>
      </c>
      <c r="F23" s="11"/>
      <c r="G23" s="7"/>
      <c r="I23" s="11"/>
      <c r="J23" s="7"/>
      <c r="L23" s="34" t="str">
        <f t="shared" si="0"/>
        <v>Andre kreditorer</v>
      </c>
      <c r="M23" s="12">
        <f t="shared" si="1"/>
        <v>25900</v>
      </c>
    </row>
    <row r="24" spans="1:13" x14ac:dyDescent="0.55000000000000004">
      <c r="A24" s="28">
        <v>14110</v>
      </c>
      <c r="B24" s="29" t="s">
        <v>26</v>
      </c>
      <c r="C24" s="29"/>
      <c r="D24" s="30">
        <v>287098</v>
      </c>
      <c r="F24" s="15"/>
      <c r="G24" s="16"/>
      <c r="I24" s="15" t="s">
        <v>34</v>
      </c>
      <c r="J24" s="20">
        <f>SUM(J12:J19)</f>
        <v>2257419</v>
      </c>
      <c r="L24" s="4" t="s">
        <v>34</v>
      </c>
      <c r="M24" s="20">
        <f>SUM(M12:M23)</f>
        <v>2257419</v>
      </c>
    </row>
    <row r="25" spans="1:13" x14ac:dyDescent="0.55000000000000004">
      <c r="A25" s="28">
        <v>14210</v>
      </c>
      <c r="B25" s="29" t="s">
        <v>27</v>
      </c>
      <c r="C25" s="29"/>
      <c r="D25" s="30">
        <v>11087</v>
      </c>
    </row>
    <row r="26" spans="1:13" x14ac:dyDescent="0.55000000000000004">
      <c r="A26" s="28">
        <v>14220</v>
      </c>
      <c r="B26" s="29" t="s">
        <v>28</v>
      </c>
      <c r="C26" s="29"/>
      <c r="D26" s="30">
        <v>267098</v>
      </c>
    </row>
    <row r="27" spans="1:13" x14ac:dyDescent="0.55000000000000004">
      <c r="A27" s="28">
        <v>14230</v>
      </c>
      <c r="B27" s="29" t="s">
        <v>29</v>
      </c>
      <c r="C27" s="29"/>
      <c r="D27" s="30">
        <v>4675</v>
      </c>
      <c r="F27" s="37"/>
    </row>
    <row r="28" spans="1:13" x14ac:dyDescent="0.55000000000000004">
      <c r="A28" s="28">
        <v>14240</v>
      </c>
      <c r="B28" s="29" t="s">
        <v>62</v>
      </c>
      <c r="C28" s="29"/>
      <c r="D28" s="30">
        <v>24600</v>
      </c>
      <c r="F28" s="37"/>
    </row>
    <row r="29" spans="1:13" x14ac:dyDescent="0.55000000000000004">
      <c r="A29" s="28">
        <v>14250</v>
      </c>
      <c r="B29" s="29" t="s">
        <v>31</v>
      </c>
      <c r="C29" s="29"/>
      <c r="D29" s="30">
        <v>65434</v>
      </c>
    </row>
    <row r="30" spans="1:13" x14ac:dyDescent="0.55000000000000004">
      <c r="A30" s="28">
        <v>14260</v>
      </c>
      <c r="B30" s="29" t="s">
        <v>32</v>
      </c>
      <c r="C30" s="29"/>
      <c r="D30" s="30">
        <v>134202</v>
      </c>
    </row>
    <row r="31" spans="1:13" ht="14.7" thickBot="1" x14ac:dyDescent="0.6">
      <c r="A31" s="31">
        <v>14290</v>
      </c>
      <c r="B31" s="32" t="s">
        <v>33</v>
      </c>
      <c r="C31" s="32"/>
      <c r="D31" s="33">
        <v>25900</v>
      </c>
    </row>
  </sheetData>
  <mergeCells count="1">
    <mergeCell ref="F6:H8"/>
  </mergeCells>
  <conditionalFormatting sqref="M24 J24">
    <cfRule type="expression" dxfId="0" priority="1">
      <formula>$J$17=$M$17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Menu</vt:lpstr>
      <vt:lpstr>Regnskabsopstilling</vt:lpstr>
      <vt:lpstr>Opgave eksempel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Storm Pallesen</dc:creator>
  <cp:lastModifiedBy>Oliver Storm Pallesen</cp:lastModifiedBy>
  <dcterms:created xsi:type="dcterms:W3CDTF">2015-12-02T18:15:02Z</dcterms:created>
  <dcterms:modified xsi:type="dcterms:W3CDTF">2016-03-13T17:33:16Z</dcterms:modified>
</cp:coreProperties>
</file>